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CAROLESTEVENSON\Downloads\"/>
    </mc:Choice>
  </mc:AlternateContent>
  <xr:revisionPtr revIDLastSave="0" documentId="13_ncr:1_{A1F5F9DD-8645-4C1D-8F1E-BCC820C41375}" xr6:coauthVersionLast="47" xr6:coauthVersionMax="47" xr10:uidLastSave="{00000000-0000-0000-0000-000000000000}"/>
  <bookViews>
    <workbookView xWindow="3765" yWindow="2340" windowWidth="18615" windowHeight="14340" xr2:uid="{00000000-000D-0000-FFFF-FFFF00000000}"/>
  </bookViews>
  <sheets>
    <sheet name="Children's 2425" sheetId="11" r:id="rId1"/>
    <sheet name="TCCS 2425 for Report " sheetId="8" r:id="rId2"/>
    <sheet name="Place 2425" sheetId="12" r:id="rId3"/>
    <sheet name="Sports &amp; Leisure 2425" sheetId="10" r:id="rId4"/>
  </sheets>
  <definedNames>
    <definedName name="_xlnm._FilterDatabase" localSheetId="2" hidden="1">'Place 2425'!$AB$3:$AD$3</definedName>
    <definedName name="_xlnm._FilterDatabase" localSheetId="3" hidden="1">'Sports &amp; Leisure 2425'!$A$191:$H$241</definedName>
    <definedName name="_xlnm.Print_Area" localSheetId="0">'Children''s 2425'!$A$1:$G$77</definedName>
    <definedName name="_xlnm.Print_Area" localSheetId="2">'Place 2425'!$A$1:$U$627</definedName>
    <definedName name="_xlnm.Print_Area" localSheetId="3">'Sports &amp; Leisure 2425'!$A$1:$G$470</definedName>
    <definedName name="_xlnm.Print_Area" localSheetId="1">'TCCS 2425 for Report '!$A$1:$G$344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2" l="1"/>
  <c r="F6" i="12"/>
  <c r="G6" i="12" s="1"/>
  <c r="AC6" i="12"/>
  <c r="E7" i="12"/>
  <c r="F7" i="12"/>
  <c r="G7" i="12" s="1"/>
  <c r="AC7" i="12"/>
  <c r="E8" i="12"/>
  <c r="F8" i="12"/>
  <c r="G8" i="12"/>
  <c r="I8" i="12" s="1"/>
  <c r="J8" i="12" s="1"/>
  <c r="H8" i="12"/>
  <c r="Q8" i="12"/>
  <c r="R8" i="12" s="1"/>
  <c r="AC8" i="12"/>
  <c r="E9" i="12"/>
  <c r="F9" i="12"/>
  <c r="G9" i="12"/>
  <c r="H9" i="12" s="1"/>
  <c r="Q9" i="12"/>
  <c r="R9" i="12"/>
  <c r="AC9" i="12"/>
  <c r="E10" i="12"/>
  <c r="F10" i="12"/>
  <c r="G10" i="12" s="1"/>
  <c r="Q10" i="12"/>
  <c r="R10" i="12"/>
  <c r="AC10" i="12"/>
  <c r="E13" i="12"/>
  <c r="F13" i="12"/>
  <c r="G13" i="12" s="1"/>
  <c r="H13" i="12" s="1"/>
  <c r="I13" i="12"/>
  <c r="J13" i="12" s="1"/>
  <c r="L13" i="12" s="1"/>
  <c r="M13" i="12" s="1"/>
  <c r="K13" i="12"/>
  <c r="Q13" i="12"/>
  <c r="R13" i="12" s="1"/>
  <c r="AC13" i="12"/>
  <c r="E14" i="12"/>
  <c r="F14" i="12"/>
  <c r="G14" i="12" s="1"/>
  <c r="Q14" i="12"/>
  <c r="R14" i="12" s="1"/>
  <c r="AC14" i="12"/>
  <c r="E15" i="12"/>
  <c r="F15" i="12"/>
  <c r="G15" i="12"/>
  <c r="H15" i="12" s="1"/>
  <c r="I15" i="12"/>
  <c r="J15" i="12" s="1"/>
  <c r="Q15" i="12"/>
  <c r="R15" i="12" s="1"/>
  <c r="AC15" i="12"/>
  <c r="E17" i="12"/>
  <c r="F17" i="12"/>
  <c r="G17" i="12" s="1"/>
  <c r="Q17" i="12"/>
  <c r="R17" i="12"/>
  <c r="AC17" i="12"/>
  <c r="E20" i="12"/>
  <c r="F20" i="12"/>
  <c r="G20" i="12" s="1"/>
  <c r="H20" i="12" s="1"/>
  <c r="Q20" i="12"/>
  <c r="R20" i="12" s="1"/>
  <c r="AC20" i="12"/>
  <c r="E21" i="12"/>
  <c r="F21" i="12"/>
  <c r="G21" i="12" s="1"/>
  <c r="Q21" i="12"/>
  <c r="R21" i="12" s="1"/>
  <c r="AC21" i="12"/>
  <c r="E22" i="12"/>
  <c r="F22" i="12"/>
  <c r="G22" i="12"/>
  <c r="H22" i="12" s="1"/>
  <c r="Q22" i="12"/>
  <c r="R22" i="12"/>
  <c r="AC22" i="12"/>
  <c r="E23" i="12"/>
  <c r="F23" i="12"/>
  <c r="G23" i="12"/>
  <c r="H23" i="12" s="1"/>
  <c r="I23" i="12"/>
  <c r="J23" i="12" s="1"/>
  <c r="K23" i="12" s="1"/>
  <c r="Q23" i="12"/>
  <c r="R23" i="12"/>
  <c r="AC23" i="12"/>
  <c r="E24" i="12"/>
  <c r="F24" i="12"/>
  <c r="G24" i="12" s="1"/>
  <c r="H24" i="12" s="1"/>
  <c r="Q24" i="12"/>
  <c r="R24" i="12"/>
  <c r="AC24" i="12"/>
  <c r="E25" i="12"/>
  <c r="F25" i="12"/>
  <c r="G25" i="12" s="1"/>
  <c r="I25" i="12" s="1"/>
  <c r="J25" i="12" s="1"/>
  <c r="L25" i="12" s="1"/>
  <c r="M25" i="12" s="1"/>
  <c r="Q25" i="12"/>
  <c r="R25" i="12" s="1"/>
  <c r="AC25" i="12"/>
  <c r="E26" i="12"/>
  <c r="F26" i="12"/>
  <c r="G26" i="12"/>
  <c r="H26" i="12" s="1"/>
  <c r="Q26" i="12"/>
  <c r="R26" i="12"/>
  <c r="AC26" i="12"/>
  <c r="E27" i="12"/>
  <c r="F27" i="12"/>
  <c r="G27" i="12"/>
  <c r="H27" i="12" s="1"/>
  <c r="Q27" i="12"/>
  <c r="R27" i="12" s="1"/>
  <c r="AC27" i="12"/>
  <c r="AC30" i="12"/>
  <c r="E31" i="12"/>
  <c r="F31" i="12"/>
  <c r="G31" i="12"/>
  <c r="I31" i="12" s="1"/>
  <c r="J31" i="12" s="1"/>
  <c r="H31" i="12"/>
  <c r="Q31" i="12"/>
  <c r="R31" i="12" s="1"/>
  <c r="AC31" i="12"/>
  <c r="E32" i="12"/>
  <c r="F32" i="12"/>
  <c r="G32" i="12" s="1"/>
  <c r="Q32" i="12"/>
  <c r="R32" i="12"/>
  <c r="AC32" i="12"/>
  <c r="E33" i="12"/>
  <c r="F33" i="12"/>
  <c r="G33" i="12" s="1"/>
  <c r="H33" i="12"/>
  <c r="I33" i="12"/>
  <c r="J33" i="12" s="1"/>
  <c r="K33" i="12" s="1"/>
  <c r="Q33" i="12"/>
  <c r="R33" i="12" s="1"/>
  <c r="AC33" i="12"/>
  <c r="E35" i="12"/>
  <c r="F35" i="12"/>
  <c r="G35" i="12" s="1"/>
  <c r="I35" i="12" s="1"/>
  <c r="J35" i="12" s="1"/>
  <c r="H35" i="12"/>
  <c r="Q35" i="12"/>
  <c r="R35" i="12" s="1"/>
  <c r="AC35" i="12"/>
  <c r="E36" i="12"/>
  <c r="F36" i="12"/>
  <c r="G36" i="12"/>
  <c r="H36" i="12"/>
  <c r="I36" i="12"/>
  <c r="J36" i="12" s="1"/>
  <c r="Q36" i="12"/>
  <c r="R36" i="12" s="1"/>
  <c r="AC36" i="12"/>
  <c r="E38" i="12"/>
  <c r="F38" i="12"/>
  <c r="G38" i="12" s="1"/>
  <c r="Q38" i="12"/>
  <c r="R38" i="12" s="1"/>
  <c r="AC38" i="12"/>
  <c r="E39" i="12"/>
  <c r="F39" i="12"/>
  <c r="G39" i="12" s="1"/>
  <c r="H39" i="12" s="1"/>
  <c r="Q39" i="12"/>
  <c r="R39" i="12" s="1"/>
  <c r="AC39" i="12"/>
  <c r="E40" i="12"/>
  <c r="F40" i="12"/>
  <c r="G40" i="12" s="1"/>
  <c r="I40" i="12" s="1"/>
  <c r="H40" i="12"/>
  <c r="J40" i="12"/>
  <c r="L40" i="12" s="1"/>
  <c r="M40" i="12" s="1"/>
  <c r="O40" i="12" s="1"/>
  <c r="Q40" i="12"/>
  <c r="R40" i="12" s="1"/>
  <c r="AC40" i="12"/>
  <c r="AC43" i="12"/>
  <c r="Q44" i="12"/>
  <c r="R44" i="12" s="1"/>
  <c r="AC44" i="12"/>
  <c r="Q45" i="12"/>
  <c r="R45" i="12" s="1"/>
  <c r="AC45" i="12"/>
  <c r="Q46" i="12"/>
  <c r="R46" i="12"/>
  <c r="AC46" i="12"/>
  <c r="Q47" i="12"/>
  <c r="R47" i="12"/>
  <c r="AC47" i="12"/>
  <c r="Q48" i="12"/>
  <c r="R48" i="12" s="1"/>
  <c r="AC48" i="12"/>
  <c r="E50" i="12"/>
  <c r="F50" i="12"/>
  <c r="G50" i="12"/>
  <c r="H50" i="12" s="1"/>
  <c r="Q50" i="12"/>
  <c r="R50" i="12"/>
  <c r="AC50" i="12"/>
  <c r="E51" i="12"/>
  <c r="F51" i="12"/>
  <c r="G51" i="12" s="1"/>
  <c r="Q51" i="12"/>
  <c r="R51" i="12" s="1"/>
  <c r="AC51" i="12"/>
  <c r="AC52" i="12"/>
  <c r="E53" i="12"/>
  <c r="F53" i="12"/>
  <c r="G53" i="12" s="1"/>
  <c r="I53" i="12" s="1"/>
  <c r="J53" i="12" s="1"/>
  <c r="Q53" i="12"/>
  <c r="R53" i="12" s="1"/>
  <c r="AC53" i="12"/>
  <c r="E56" i="12"/>
  <c r="F56" i="12"/>
  <c r="H56" i="12"/>
  <c r="I56" i="12"/>
  <c r="J56" i="12"/>
  <c r="L56" i="12" s="1"/>
  <c r="M56" i="12" s="1"/>
  <c r="O56" i="12" s="1"/>
  <c r="K56" i="12"/>
  <c r="AC56" i="12"/>
  <c r="Q58" i="12"/>
  <c r="R58" i="12"/>
  <c r="AC58" i="12"/>
  <c r="Q59" i="12"/>
  <c r="R59" i="12"/>
  <c r="AC59" i="12"/>
  <c r="Q60" i="12"/>
  <c r="R60" i="12"/>
  <c r="AC60" i="12"/>
  <c r="AC61" i="12"/>
  <c r="Q62" i="12"/>
  <c r="R62" i="12" s="1"/>
  <c r="AC62" i="12"/>
  <c r="Q63" i="12"/>
  <c r="R63" i="12" s="1"/>
  <c r="AC63" i="12"/>
  <c r="Q64" i="12"/>
  <c r="R64" i="12"/>
  <c r="AC64" i="12"/>
  <c r="AC65" i="12"/>
  <c r="Q66" i="12"/>
  <c r="R66" i="12" s="1"/>
  <c r="AC66" i="12"/>
  <c r="Q67" i="12"/>
  <c r="R67" i="12" s="1"/>
  <c r="AC67" i="12"/>
  <c r="Q68" i="12"/>
  <c r="R68" i="12" s="1"/>
  <c r="AC68" i="12"/>
  <c r="AC69" i="12"/>
  <c r="Q70" i="12"/>
  <c r="R70" i="12" s="1"/>
  <c r="AC70" i="12"/>
  <c r="Q71" i="12"/>
  <c r="R71" i="12" s="1"/>
  <c r="AC71" i="12"/>
  <c r="Q72" i="12"/>
  <c r="R72" i="12"/>
  <c r="AC72" i="12"/>
  <c r="AC73" i="12"/>
  <c r="Q74" i="12"/>
  <c r="R74" i="12"/>
  <c r="AC74" i="12"/>
  <c r="Q75" i="12"/>
  <c r="R75" i="12" s="1"/>
  <c r="AC75" i="12"/>
  <c r="Q76" i="12"/>
  <c r="R76" i="12" s="1"/>
  <c r="AC76" i="12"/>
  <c r="AC77" i="12"/>
  <c r="AC78" i="12"/>
  <c r="Q79" i="12"/>
  <c r="R79" i="12" s="1"/>
  <c r="AC79" i="12"/>
  <c r="Q80" i="12"/>
  <c r="R80" i="12" s="1"/>
  <c r="AC80" i="12"/>
  <c r="AC83" i="12"/>
  <c r="AC84" i="12"/>
  <c r="Q85" i="12"/>
  <c r="R85" i="12" s="1"/>
  <c r="AC85" i="12"/>
  <c r="Q86" i="12"/>
  <c r="R86" i="12" s="1"/>
  <c r="AC86" i="12"/>
  <c r="Q88" i="12"/>
  <c r="R88" i="12"/>
  <c r="AC88" i="12"/>
  <c r="Q89" i="12"/>
  <c r="R89" i="12"/>
  <c r="AC89" i="12"/>
  <c r="Q90" i="12"/>
  <c r="R90" i="12" s="1"/>
  <c r="AC90" i="12"/>
  <c r="Q91" i="12"/>
  <c r="R91" i="12" s="1"/>
  <c r="AC91" i="12"/>
  <c r="Q92" i="12"/>
  <c r="R92" i="12" s="1"/>
  <c r="AC92" i="12"/>
  <c r="Q93" i="12"/>
  <c r="R93" i="12"/>
  <c r="AC93" i="12"/>
  <c r="I95" i="12"/>
  <c r="J95" i="12" s="1"/>
  <c r="K95" i="12"/>
  <c r="L95" i="12"/>
  <c r="M95" i="12" s="1"/>
  <c r="Q95" i="12"/>
  <c r="R95" i="12" s="1"/>
  <c r="AC95" i="12"/>
  <c r="I96" i="12"/>
  <c r="J96" i="12" s="1"/>
  <c r="L96" i="12" s="1"/>
  <c r="M96" i="12" s="1"/>
  <c r="Q96" i="12"/>
  <c r="R96" i="12" s="1"/>
  <c r="AC96" i="12"/>
  <c r="I98" i="12"/>
  <c r="J98" i="12" s="1"/>
  <c r="K98" i="12" s="1"/>
  <c r="L98" i="12"/>
  <c r="M98" i="12" s="1"/>
  <c r="Q98" i="12"/>
  <c r="R98" i="12" s="1"/>
  <c r="AC98" i="12"/>
  <c r="I99" i="12"/>
  <c r="J99" i="12" s="1"/>
  <c r="Q99" i="12"/>
  <c r="R99" i="12"/>
  <c r="AC99" i="12"/>
  <c r="E115" i="12"/>
  <c r="F115" i="12"/>
  <c r="G115" i="12" s="1"/>
  <c r="Q115" i="12"/>
  <c r="R115" i="12" s="1"/>
  <c r="AC115" i="12"/>
  <c r="E116" i="12"/>
  <c r="F116" i="12"/>
  <c r="G116" i="12" s="1"/>
  <c r="Q116" i="12"/>
  <c r="R116" i="12" s="1"/>
  <c r="AC116" i="12"/>
  <c r="E117" i="12"/>
  <c r="F117" i="12"/>
  <c r="H117" i="12"/>
  <c r="I117" i="12"/>
  <c r="J117" i="12" s="1"/>
  <c r="K117" i="12" s="1"/>
  <c r="Q117" i="12"/>
  <c r="R117" i="12" s="1"/>
  <c r="AC117" i="12"/>
  <c r="E119" i="12"/>
  <c r="F119" i="12"/>
  <c r="G119" i="12" s="1"/>
  <c r="Q119" i="12"/>
  <c r="R119" i="12" s="1"/>
  <c r="AC119" i="12"/>
  <c r="E120" i="12"/>
  <c r="F120" i="12"/>
  <c r="G120" i="12" s="1"/>
  <c r="H120" i="12"/>
  <c r="I120" i="12"/>
  <c r="J120" i="12" s="1"/>
  <c r="Q120" i="12"/>
  <c r="R120" i="12" s="1"/>
  <c r="AC120" i="12"/>
  <c r="E122" i="12"/>
  <c r="F122" i="12"/>
  <c r="H122" i="12" s="1"/>
  <c r="I122" i="12"/>
  <c r="K122" i="12" s="1"/>
  <c r="L122" i="12"/>
  <c r="N122" i="12"/>
  <c r="O122" i="12"/>
  <c r="Q122" i="12"/>
  <c r="R122" i="12"/>
  <c r="AC122" i="12"/>
  <c r="E123" i="12"/>
  <c r="F123" i="12"/>
  <c r="H123" i="12"/>
  <c r="I123" i="12"/>
  <c r="K123" i="12" s="1"/>
  <c r="L123" i="12"/>
  <c r="N123" i="12" s="1"/>
  <c r="O123" i="12"/>
  <c r="Q123" i="12"/>
  <c r="R123" i="12" s="1"/>
  <c r="AC123" i="12"/>
  <c r="E133" i="12"/>
  <c r="F133" i="12"/>
  <c r="G133" i="12" s="1"/>
  <c r="H133" i="12" s="1"/>
  <c r="Q133" i="12"/>
  <c r="R133" i="12" s="1"/>
  <c r="AC133" i="12"/>
  <c r="E134" i="12"/>
  <c r="F134" i="12"/>
  <c r="H134" i="12"/>
  <c r="I134" i="12"/>
  <c r="J134" i="12" s="1"/>
  <c r="R134" i="12"/>
  <c r="AC134" i="12"/>
  <c r="E135" i="12"/>
  <c r="F135" i="12"/>
  <c r="G135" i="12" s="1"/>
  <c r="AC135" i="12"/>
  <c r="Q136" i="12"/>
  <c r="R136" i="12" s="1"/>
  <c r="AC136" i="12"/>
  <c r="F140" i="12"/>
  <c r="H140" i="12" s="1"/>
  <c r="I140" i="12"/>
  <c r="K140" i="12"/>
  <c r="L140" i="12"/>
  <c r="N140" i="12" s="1"/>
  <c r="O140" i="12"/>
  <c r="AC140" i="12"/>
  <c r="F141" i="12"/>
  <c r="H141" i="12" s="1"/>
  <c r="I141" i="12"/>
  <c r="K141" i="12" s="1"/>
  <c r="L141" i="12"/>
  <c r="N141" i="12" s="1"/>
  <c r="O141" i="12"/>
  <c r="AC141" i="12"/>
  <c r="F142" i="12"/>
  <c r="H142" i="12" s="1"/>
  <c r="I142" i="12"/>
  <c r="K142" i="12"/>
  <c r="L142" i="12"/>
  <c r="N142" i="12" s="1"/>
  <c r="O142" i="12"/>
  <c r="AC142" i="12"/>
  <c r="F143" i="12"/>
  <c r="H143" i="12" s="1"/>
  <c r="I143" i="12"/>
  <c r="K143" i="12" s="1"/>
  <c r="L143" i="12"/>
  <c r="N143" i="12" s="1"/>
  <c r="O143" i="12"/>
  <c r="AC143" i="12"/>
  <c r="F144" i="12"/>
  <c r="H144" i="12" s="1"/>
  <c r="I144" i="12"/>
  <c r="K144" i="12"/>
  <c r="L144" i="12"/>
  <c r="N144" i="12" s="1"/>
  <c r="O144" i="12"/>
  <c r="AC144" i="12"/>
  <c r="F145" i="12"/>
  <c r="H145" i="12" s="1"/>
  <c r="I145" i="12"/>
  <c r="K145" i="12"/>
  <c r="L145" i="12"/>
  <c r="N145" i="12" s="1"/>
  <c r="O145" i="12"/>
  <c r="AC145" i="12"/>
  <c r="F146" i="12"/>
  <c r="H146" i="12" s="1"/>
  <c r="I146" i="12"/>
  <c r="K146" i="12" s="1"/>
  <c r="L146" i="12"/>
  <c r="N146" i="12"/>
  <c r="O146" i="12"/>
  <c r="AC146" i="12"/>
  <c r="F147" i="12"/>
  <c r="H147" i="12" s="1"/>
  <c r="I147" i="12"/>
  <c r="K147" i="12"/>
  <c r="L147" i="12"/>
  <c r="N147" i="12"/>
  <c r="O147" i="12"/>
  <c r="AC147" i="12"/>
  <c r="F148" i="12"/>
  <c r="H148" i="12" s="1"/>
  <c r="I148" i="12"/>
  <c r="K148" i="12"/>
  <c r="L148" i="12"/>
  <c r="N148" i="12" s="1"/>
  <c r="O148" i="12"/>
  <c r="AC148" i="12"/>
  <c r="H150" i="12"/>
  <c r="I150" i="12"/>
  <c r="J150" i="12" s="1"/>
  <c r="K150" i="12" s="1"/>
  <c r="L150" i="12"/>
  <c r="M150" i="12" s="1"/>
  <c r="Q150" i="12"/>
  <c r="R150" i="12" s="1"/>
  <c r="AC150" i="12"/>
  <c r="E151" i="12"/>
  <c r="F151" i="12"/>
  <c r="H151" i="12" s="1"/>
  <c r="I151" i="12"/>
  <c r="J151" i="12"/>
  <c r="L151" i="12" s="1"/>
  <c r="M151" i="12" s="1"/>
  <c r="N151" i="12"/>
  <c r="O151" i="12"/>
  <c r="Q151" i="12"/>
  <c r="R151" i="12" s="1"/>
  <c r="AC151" i="12"/>
  <c r="H152" i="12"/>
  <c r="I152" i="12"/>
  <c r="J152" i="12" s="1"/>
  <c r="K152" i="12" s="1"/>
  <c r="Q152" i="12"/>
  <c r="R152" i="12" s="1"/>
  <c r="AC152" i="12"/>
  <c r="E153" i="12"/>
  <c r="F153" i="12"/>
  <c r="H153" i="12" s="1"/>
  <c r="I153" i="12"/>
  <c r="J153" i="12"/>
  <c r="L153" i="12" s="1"/>
  <c r="M153" i="12" s="1"/>
  <c r="K153" i="12"/>
  <c r="Q153" i="12"/>
  <c r="R153" i="12" s="1"/>
  <c r="AC153" i="12"/>
  <c r="H154" i="12"/>
  <c r="I154" i="12"/>
  <c r="J154" i="12" s="1"/>
  <c r="L154" i="12" s="1"/>
  <c r="M154" i="12" s="1"/>
  <c r="K154" i="12"/>
  <c r="Q154" i="12"/>
  <c r="R154" i="12" s="1"/>
  <c r="AC154" i="12"/>
  <c r="E155" i="12"/>
  <c r="F155" i="12"/>
  <c r="H155" i="12"/>
  <c r="I155" i="12"/>
  <c r="J155" i="12"/>
  <c r="L155" i="12" s="1"/>
  <c r="M155" i="12" s="1"/>
  <c r="N155" i="12" s="1"/>
  <c r="Q155" i="12"/>
  <c r="R155" i="12" s="1"/>
  <c r="AC155" i="12"/>
  <c r="E156" i="12"/>
  <c r="F156" i="12"/>
  <c r="H156" i="12" s="1"/>
  <c r="I156" i="12"/>
  <c r="J156" i="12" s="1"/>
  <c r="Q156" i="12"/>
  <c r="R156" i="12"/>
  <c r="AC156" i="12"/>
  <c r="H157" i="12"/>
  <c r="I157" i="12"/>
  <c r="J157" i="12" s="1"/>
  <c r="Q157" i="12"/>
  <c r="R157" i="12" s="1"/>
  <c r="AC157" i="12"/>
  <c r="E158" i="12"/>
  <c r="F158" i="12"/>
  <c r="H158" i="12" s="1"/>
  <c r="I158" i="12"/>
  <c r="J158" i="12" s="1"/>
  <c r="L158" i="12" s="1"/>
  <c r="M158" i="12" s="1"/>
  <c r="Q158" i="12"/>
  <c r="R158" i="12"/>
  <c r="AC158" i="12"/>
  <c r="E159" i="12"/>
  <c r="F159" i="12"/>
  <c r="H159" i="12"/>
  <c r="I159" i="12"/>
  <c r="J159" i="12" s="1"/>
  <c r="K159" i="12" s="1"/>
  <c r="Q159" i="12"/>
  <c r="R159" i="12"/>
  <c r="AC159" i="12"/>
  <c r="E160" i="12"/>
  <c r="F160" i="12"/>
  <c r="H160" i="12"/>
  <c r="I160" i="12"/>
  <c r="J160" i="12" s="1"/>
  <c r="Q160" i="12"/>
  <c r="R160" i="12" s="1"/>
  <c r="AC160" i="12"/>
  <c r="E161" i="12"/>
  <c r="F161" i="12"/>
  <c r="H161" i="12" s="1"/>
  <c r="I161" i="12"/>
  <c r="J161" i="12" s="1"/>
  <c r="Q161" i="12"/>
  <c r="R161" i="12" s="1"/>
  <c r="AC161" i="12"/>
  <c r="Q162" i="12"/>
  <c r="R162" i="12" s="1"/>
  <c r="AC162" i="12"/>
  <c r="Q163" i="12"/>
  <c r="R163" i="12" s="1"/>
  <c r="AC163" i="12"/>
  <c r="Q164" i="12"/>
  <c r="R164" i="12"/>
  <c r="AC164" i="12"/>
  <c r="Q165" i="12"/>
  <c r="R165" i="12" s="1"/>
  <c r="AC165" i="12"/>
  <c r="Q166" i="12"/>
  <c r="R166" i="12" s="1"/>
  <c r="AC166" i="12"/>
  <c r="Q167" i="12"/>
  <c r="R167" i="12"/>
  <c r="AC167" i="12"/>
  <c r="Q168" i="12"/>
  <c r="R168" i="12" s="1"/>
  <c r="AC168" i="12"/>
  <c r="E169" i="12"/>
  <c r="F169" i="12"/>
  <c r="G169" i="12" s="1"/>
  <c r="Q169" i="12"/>
  <c r="R169" i="12" s="1"/>
  <c r="AC169" i="12"/>
  <c r="I170" i="12"/>
  <c r="K170" i="12" s="1"/>
  <c r="L170" i="12"/>
  <c r="N170" i="12" s="1"/>
  <c r="O170" i="12"/>
  <c r="Q170" i="12"/>
  <c r="R170" i="12"/>
  <c r="AC170" i="12"/>
  <c r="I172" i="12"/>
  <c r="K172" i="12" s="1"/>
  <c r="L172" i="12"/>
  <c r="N172" i="12" s="1"/>
  <c r="O172" i="12"/>
  <c r="Q172" i="12"/>
  <c r="R172" i="12" s="1"/>
  <c r="AC172" i="12"/>
  <c r="I173" i="12"/>
  <c r="K173" i="12" s="1"/>
  <c r="L173" i="12"/>
  <c r="N173" i="12" s="1"/>
  <c r="O173" i="12"/>
  <c r="Q173" i="12"/>
  <c r="R173" i="12"/>
  <c r="AC173" i="12"/>
  <c r="I174" i="12"/>
  <c r="K174" i="12" s="1"/>
  <c r="L174" i="12"/>
  <c r="N174" i="12" s="1"/>
  <c r="O174" i="12"/>
  <c r="Q174" i="12"/>
  <c r="R174" i="12" s="1"/>
  <c r="AC174" i="12"/>
  <c r="I175" i="12"/>
  <c r="K175" i="12"/>
  <c r="L175" i="12"/>
  <c r="N175" i="12" s="1"/>
  <c r="O175" i="12"/>
  <c r="Q175" i="12"/>
  <c r="R175" i="12" s="1"/>
  <c r="AC175" i="12"/>
  <c r="I176" i="12"/>
  <c r="K176" i="12" s="1"/>
  <c r="L176" i="12"/>
  <c r="N176" i="12" s="1"/>
  <c r="O176" i="12"/>
  <c r="Q176" i="12"/>
  <c r="R176" i="12"/>
  <c r="AC176" i="12"/>
  <c r="E180" i="12"/>
  <c r="F180" i="12"/>
  <c r="G180" i="12" s="1"/>
  <c r="H180" i="12" s="1"/>
  <c r="AC180" i="12"/>
  <c r="E181" i="12"/>
  <c r="F181" i="12"/>
  <c r="G181" i="12" s="1"/>
  <c r="AC181" i="12"/>
  <c r="E186" i="12"/>
  <c r="F186" i="12"/>
  <c r="G186" i="12" s="1"/>
  <c r="L186" i="12"/>
  <c r="N186" i="12" s="1"/>
  <c r="O186" i="12"/>
  <c r="Q186" i="12"/>
  <c r="R186" i="12"/>
  <c r="AC186" i="12"/>
  <c r="E187" i="12"/>
  <c r="F187" i="12"/>
  <c r="G187" i="12"/>
  <c r="H187" i="12" s="1"/>
  <c r="Q187" i="12"/>
  <c r="R187" i="12" s="1"/>
  <c r="AC187" i="12"/>
  <c r="E191" i="12"/>
  <c r="F191" i="12"/>
  <c r="G191" i="12" s="1"/>
  <c r="O191" i="12"/>
  <c r="R191" i="12"/>
  <c r="AC191" i="12"/>
  <c r="E192" i="12"/>
  <c r="F192" i="12"/>
  <c r="G192" i="12" s="1"/>
  <c r="I192" i="12" s="1"/>
  <c r="J192" i="12" s="1"/>
  <c r="H192" i="12"/>
  <c r="O192" i="12"/>
  <c r="R192" i="12"/>
  <c r="AC192" i="12"/>
  <c r="E193" i="12"/>
  <c r="F193" i="12"/>
  <c r="G193" i="12"/>
  <c r="I193" i="12" s="1"/>
  <c r="J193" i="12" s="1"/>
  <c r="K193" i="12" s="1"/>
  <c r="H193" i="12"/>
  <c r="O193" i="12"/>
  <c r="R193" i="12"/>
  <c r="AC193" i="12"/>
  <c r="E194" i="12"/>
  <c r="F194" i="12"/>
  <c r="G194" i="12"/>
  <c r="I194" i="12" s="1"/>
  <c r="J194" i="12" s="1"/>
  <c r="H194" i="12"/>
  <c r="O194" i="12"/>
  <c r="R194" i="12"/>
  <c r="AC194" i="12"/>
  <c r="E195" i="12"/>
  <c r="F195" i="12"/>
  <c r="G195" i="12" s="1"/>
  <c r="O195" i="12"/>
  <c r="R195" i="12"/>
  <c r="AC195" i="12"/>
  <c r="E196" i="12"/>
  <c r="F196" i="12"/>
  <c r="G196" i="12" s="1"/>
  <c r="H196" i="12" s="1"/>
  <c r="O196" i="12"/>
  <c r="R196" i="12"/>
  <c r="AC196" i="12"/>
  <c r="E197" i="12"/>
  <c r="F197" i="12"/>
  <c r="G197" i="12"/>
  <c r="H197" i="12" s="1"/>
  <c r="O197" i="12"/>
  <c r="R197" i="12"/>
  <c r="AC197" i="12"/>
  <c r="E198" i="12"/>
  <c r="F198" i="12"/>
  <c r="G198" i="12"/>
  <c r="H198" i="12" s="1"/>
  <c r="O198" i="12"/>
  <c r="R198" i="12"/>
  <c r="AC198" i="12"/>
  <c r="E199" i="12"/>
  <c r="F199" i="12"/>
  <c r="G199" i="12" s="1"/>
  <c r="O199" i="12"/>
  <c r="R199" i="12"/>
  <c r="AC199" i="12"/>
  <c r="E200" i="12"/>
  <c r="F200" i="12"/>
  <c r="G200" i="12" s="1"/>
  <c r="O200" i="12"/>
  <c r="R200" i="12"/>
  <c r="AC200" i="12"/>
  <c r="E201" i="12"/>
  <c r="F201" i="12"/>
  <c r="G201" i="12" s="1"/>
  <c r="H201" i="12" s="1"/>
  <c r="I201" i="12"/>
  <c r="J201" i="12" s="1"/>
  <c r="O201" i="12"/>
  <c r="R201" i="12"/>
  <c r="AC201" i="12"/>
  <c r="E202" i="12"/>
  <c r="F202" i="12"/>
  <c r="G202" i="12"/>
  <c r="I202" i="12" s="1"/>
  <c r="J202" i="12" s="1"/>
  <c r="K202" i="12" s="1"/>
  <c r="H202" i="12"/>
  <c r="O202" i="12"/>
  <c r="R202" i="12"/>
  <c r="AC202" i="12"/>
  <c r="E203" i="12"/>
  <c r="F203" i="12"/>
  <c r="G203" i="12"/>
  <c r="I203" i="12" s="1"/>
  <c r="J203" i="12" s="1"/>
  <c r="H203" i="12"/>
  <c r="AC203" i="12"/>
  <c r="E204" i="12"/>
  <c r="F204" i="12"/>
  <c r="G204" i="12" s="1"/>
  <c r="O204" i="12"/>
  <c r="R204" i="12"/>
  <c r="AC204" i="12"/>
  <c r="E205" i="12"/>
  <c r="F205" i="12"/>
  <c r="G205" i="12" s="1"/>
  <c r="H205" i="12" s="1"/>
  <c r="O205" i="12"/>
  <c r="R205" i="12"/>
  <c r="AC205" i="12"/>
  <c r="E206" i="12"/>
  <c r="F206" i="12"/>
  <c r="G206" i="12" s="1"/>
  <c r="O206" i="12"/>
  <c r="R206" i="12"/>
  <c r="AC206" i="12"/>
  <c r="E210" i="12"/>
  <c r="F210" i="12"/>
  <c r="G210" i="12" s="1"/>
  <c r="H210" i="12" s="1"/>
  <c r="I210" i="12"/>
  <c r="J210" i="12" s="1"/>
  <c r="Q210" i="12"/>
  <c r="R210" i="12" s="1"/>
  <c r="AC210" i="12"/>
  <c r="E211" i="12"/>
  <c r="F211" i="12"/>
  <c r="G211" i="12" s="1"/>
  <c r="H211" i="12" s="1"/>
  <c r="Q211" i="12"/>
  <c r="R211" i="12" s="1"/>
  <c r="AC211" i="12"/>
  <c r="E212" i="12"/>
  <c r="F212" i="12"/>
  <c r="G212" i="12" s="1"/>
  <c r="Q212" i="12"/>
  <c r="R212" i="12"/>
  <c r="AC212" i="12"/>
  <c r="E213" i="12"/>
  <c r="F213" i="12"/>
  <c r="G213" i="12"/>
  <c r="I213" i="12" s="1"/>
  <c r="J213" i="12" s="1"/>
  <c r="H213" i="12"/>
  <c r="Q213" i="12"/>
  <c r="R213" i="12" s="1"/>
  <c r="AC213" i="12"/>
  <c r="E214" i="12"/>
  <c r="F214" i="12"/>
  <c r="G214" i="12" s="1"/>
  <c r="H214" i="12" s="1"/>
  <c r="Q214" i="12"/>
  <c r="R214" i="12"/>
  <c r="AC214" i="12"/>
  <c r="E215" i="12"/>
  <c r="F215" i="12"/>
  <c r="G215" i="12"/>
  <c r="H215" i="12" s="1"/>
  <c r="Q215" i="12"/>
  <c r="R215" i="12" s="1"/>
  <c r="AC215" i="12"/>
  <c r="E216" i="12"/>
  <c r="F216" i="12"/>
  <c r="G216" i="12" s="1"/>
  <c r="Q216" i="12"/>
  <c r="R216" i="12"/>
  <c r="AC216" i="12"/>
  <c r="E217" i="12"/>
  <c r="F217" i="12"/>
  <c r="G217" i="12" s="1"/>
  <c r="I217" i="12" s="1"/>
  <c r="J217" i="12" s="1"/>
  <c r="Q217" i="12"/>
  <c r="R217" i="12" s="1"/>
  <c r="AC217" i="12"/>
  <c r="AC221" i="12"/>
  <c r="E222" i="12"/>
  <c r="F222" i="12"/>
  <c r="G222" i="12"/>
  <c r="I222" i="12" s="1"/>
  <c r="J222" i="12" s="1"/>
  <c r="H222" i="12"/>
  <c r="Q222" i="12"/>
  <c r="R222" i="12" s="1"/>
  <c r="AC222" i="12"/>
  <c r="E223" i="12"/>
  <c r="F223" i="12"/>
  <c r="G223" i="12" s="1"/>
  <c r="O223" i="12"/>
  <c r="Q223" i="12"/>
  <c r="R223" i="12" s="1"/>
  <c r="AC223" i="12"/>
  <c r="E224" i="12"/>
  <c r="F224" i="12"/>
  <c r="G224" i="12" s="1"/>
  <c r="Q224" i="12"/>
  <c r="R224" i="12"/>
  <c r="AC224" i="12"/>
  <c r="E225" i="12"/>
  <c r="F225" i="12"/>
  <c r="G225" i="12"/>
  <c r="I225" i="12" s="1"/>
  <c r="J225" i="12" s="1"/>
  <c r="O225" i="12"/>
  <c r="Q225" i="12"/>
  <c r="R225" i="12"/>
  <c r="AC225" i="12"/>
  <c r="E227" i="12"/>
  <c r="F227" i="12"/>
  <c r="G227" i="12" s="1"/>
  <c r="O227" i="12"/>
  <c r="Q227" i="12"/>
  <c r="R227" i="12" s="1"/>
  <c r="AC227" i="12"/>
  <c r="E228" i="12"/>
  <c r="F228" i="12"/>
  <c r="G228" i="12" s="1"/>
  <c r="O228" i="12"/>
  <c r="Q228" i="12"/>
  <c r="R228" i="12"/>
  <c r="AC228" i="12"/>
  <c r="E229" i="12"/>
  <c r="F229" i="12"/>
  <c r="G229" i="12"/>
  <c r="H229" i="12"/>
  <c r="I229" i="12"/>
  <c r="J229" i="12" s="1"/>
  <c r="Q229" i="12"/>
  <c r="R229" i="12" s="1"/>
  <c r="AC229" i="12"/>
  <c r="E231" i="12"/>
  <c r="F231" i="12"/>
  <c r="G231" i="12"/>
  <c r="H231" i="12" s="1"/>
  <c r="Q231" i="12"/>
  <c r="R231" i="12"/>
  <c r="AC231" i="12"/>
  <c r="E232" i="12"/>
  <c r="F232" i="12"/>
  <c r="G232" i="12"/>
  <c r="H232" i="12" s="1"/>
  <c r="R232" i="12"/>
  <c r="AC232" i="12"/>
  <c r="E233" i="12"/>
  <c r="F233" i="12"/>
  <c r="G233" i="12"/>
  <c r="I233" i="12" s="1"/>
  <c r="J233" i="12" s="1"/>
  <c r="Q233" i="12"/>
  <c r="R233" i="12" s="1"/>
  <c r="AC233" i="12"/>
  <c r="Q234" i="12"/>
  <c r="R234" i="12"/>
  <c r="AC234" i="12"/>
  <c r="E235" i="12"/>
  <c r="F235" i="12"/>
  <c r="G235" i="12" s="1"/>
  <c r="O235" i="12"/>
  <c r="Q235" i="12"/>
  <c r="R235" i="12" s="1"/>
  <c r="AC235" i="12"/>
  <c r="E236" i="12"/>
  <c r="F236" i="12"/>
  <c r="G236" i="12" s="1"/>
  <c r="H236" i="12" s="1"/>
  <c r="I236" i="12"/>
  <c r="J236" i="12"/>
  <c r="O236" i="12"/>
  <c r="Q236" i="12"/>
  <c r="R236" i="12"/>
  <c r="AC236" i="12"/>
  <c r="E237" i="12"/>
  <c r="F237" i="12"/>
  <c r="G237" i="12"/>
  <c r="I237" i="12" s="1"/>
  <c r="J237" i="12" s="1"/>
  <c r="H237" i="12"/>
  <c r="Q237" i="12"/>
  <c r="R237" i="12" s="1"/>
  <c r="AC237" i="12"/>
  <c r="E238" i="12"/>
  <c r="F238" i="12"/>
  <c r="G238" i="12" s="1"/>
  <c r="Q238" i="12"/>
  <c r="R238" i="12"/>
  <c r="AC238" i="12"/>
  <c r="E239" i="12"/>
  <c r="F239" i="12"/>
  <c r="G239" i="12"/>
  <c r="I239" i="12" s="1"/>
  <c r="J239" i="12" s="1"/>
  <c r="H239" i="12"/>
  <c r="Q239" i="12"/>
  <c r="R239" i="12"/>
  <c r="AC239" i="12"/>
  <c r="I244" i="12"/>
  <c r="J244" i="12"/>
  <c r="K244" i="12" s="1"/>
  <c r="L244" i="12"/>
  <c r="M244" i="12"/>
  <c r="N244" i="12" s="1"/>
  <c r="O244" i="12"/>
  <c r="P244" i="12"/>
  <c r="R244" i="12" s="1"/>
  <c r="E245" i="12"/>
  <c r="F245" i="12"/>
  <c r="G245" i="12"/>
  <c r="H245" i="12" s="1"/>
  <c r="E246" i="12"/>
  <c r="F246" i="12"/>
  <c r="G246" i="12" s="1"/>
  <c r="I247" i="12"/>
  <c r="J247" i="12"/>
  <c r="K247" i="12" s="1"/>
  <c r="L247" i="12"/>
  <c r="M247" i="12"/>
  <c r="N247" i="12" s="1"/>
  <c r="O247" i="12"/>
  <c r="P247" i="12"/>
  <c r="AC247" i="12" s="1"/>
  <c r="R247" i="12"/>
  <c r="E248" i="12"/>
  <c r="F248" i="12"/>
  <c r="G248" i="12" s="1"/>
  <c r="E249" i="12"/>
  <c r="F249" i="12"/>
  <c r="G249" i="12" s="1"/>
  <c r="I250" i="12"/>
  <c r="J250" i="12"/>
  <c r="L250" i="12"/>
  <c r="M250" i="12"/>
  <c r="O250" i="12"/>
  <c r="P250" i="12"/>
  <c r="R250" i="12"/>
  <c r="AC250" i="12"/>
  <c r="E251" i="12"/>
  <c r="F251" i="12"/>
  <c r="G251" i="12" s="1"/>
  <c r="I251" i="12" s="1"/>
  <c r="J251" i="12" s="1"/>
  <c r="K251" i="12" s="1"/>
  <c r="E252" i="12"/>
  <c r="F252" i="12"/>
  <c r="G252" i="12" s="1"/>
  <c r="I253" i="12"/>
  <c r="J253" i="12"/>
  <c r="K253" i="12" s="1"/>
  <c r="L253" i="12"/>
  <c r="M253" i="12"/>
  <c r="N253" i="12" s="1"/>
  <c r="O253" i="12"/>
  <c r="P253" i="12"/>
  <c r="R253" i="12" s="1"/>
  <c r="E254" i="12"/>
  <c r="F254" i="12"/>
  <c r="G254" i="12" s="1"/>
  <c r="E255" i="12"/>
  <c r="F255" i="12"/>
  <c r="G255" i="12"/>
  <c r="H255" i="12" s="1"/>
  <c r="I256" i="12"/>
  <c r="J256" i="12"/>
  <c r="K256" i="12" s="1"/>
  <c r="L256" i="12"/>
  <c r="M256" i="12"/>
  <c r="N256" i="12" s="1"/>
  <c r="O256" i="12"/>
  <c r="P256" i="12"/>
  <c r="AC256" i="12" s="1"/>
  <c r="R256" i="12"/>
  <c r="E257" i="12"/>
  <c r="F257" i="12"/>
  <c r="G257" i="12"/>
  <c r="H257" i="12" s="1"/>
  <c r="E258" i="12"/>
  <c r="F258" i="12"/>
  <c r="G258" i="12" s="1"/>
  <c r="I259" i="12"/>
  <c r="K259" i="12" s="1"/>
  <c r="J259" i="12"/>
  <c r="L259" i="12"/>
  <c r="M259" i="12"/>
  <c r="O259" i="12"/>
  <c r="P259" i="12"/>
  <c r="R259" i="12"/>
  <c r="AC259" i="12"/>
  <c r="E260" i="12"/>
  <c r="F260" i="12"/>
  <c r="G260" i="12" s="1"/>
  <c r="E261" i="12"/>
  <c r="F261" i="12"/>
  <c r="G261" i="12"/>
  <c r="I262" i="12"/>
  <c r="J262" i="12"/>
  <c r="L262" i="12"/>
  <c r="M262" i="12"/>
  <c r="O262" i="12"/>
  <c r="P262" i="12"/>
  <c r="AC262" i="12" s="1"/>
  <c r="R262" i="12"/>
  <c r="E263" i="12"/>
  <c r="F263" i="12"/>
  <c r="G263" i="12"/>
  <c r="E264" i="12"/>
  <c r="F264" i="12"/>
  <c r="G264" i="12"/>
  <c r="H264" i="12"/>
  <c r="I264" i="12"/>
  <c r="J264" i="12" s="1"/>
  <c r="I265" i="12"/>
  <c r="K265" i="12" s="1"/>
  <c r="J265" i="12"/>
  <c r="L265" i="12"/>
  <c r="N265" i="12" s="1"/>
  <c r="M265" i="12"/>
  <c r="O265" i="12"/>
  <c r="P265" i="12"/>
  <c r="R265" i="12" s="1"/>
  <c r="E266" i="12"/>
  <c r="F266" i="12"/>
  <c r="G266" i="12"/>
  <c r="I266" i="12" s="1"/>
  <c r="J266" i="12" s="1"/>
  <c r="H266" i="12"/>
  <c r="E267" i="12"/>
  <c r="F267" i="12"/>
  <c r="G267" i="12"/>
  <c r="H267" i="12" s="1"/>
  <c r="E273" i="12"/>
  <c r="F273" i="12"/>
  <c r="G273" i="12" s="1"/>
  <c r="R273" i="12"/>
  <c r="AC273" i="12"/>
  <c r="E274" i="12"/>
  <c r="F274" i="12"/>
  <c r="G274" i="12"/>
  <c r="I274" i="12" s="1"/>
  <c r="J274" i="12" s="1"/>
  <c r="H274" i="12"/>
  <c r="R274" i="12"/>
  <c r="AC274" i="12"/>
  <c r="E275" i="12"/>
  <c r="F275" i="12"/>
  <c r="G275" i="12" s="1"/>
  <c r="H275" i="12" s="1"/>
  <c r="R275" i="12"/>
  <c r="AC275" i="12"/>
  <c r="E276" i="12"/>
  <c r="F276" i="12"/>
  <c r="G276" i="12" s="1"/>
  <c r="R276" i="12"/>
  <c r="AC276" i="12"/>
  <c r="E277" i="12"/>
  <c r="F277" i="12"/>
  <c r="G277" i="12"/>
  <c r="H277" i="12"/>
  <c r="I277" i="12"/>
  <c r="J277" i="12" s="1"/>
  <c r="R277" i="12"/>
  <c r="AC277" i="12"/>
  <c r="E278" i="12"/>
  <c r="F278" i="12"/>
  <c r="G278" i="12" s="1"/>
  <c r="R278" i="12"/>
  <c r="AC278" i="12"/>
  <c r="E279" i="12"/>
  <c r="F279" i="12"/>
  <c r="G279" i="12"/>
  <c r="R279" i="12"/>
  <c r="AC279" i="12"/>
  <c r="E281" i="12"/>
  <c r="F281" i="12"/>
  <c r="G281" i="12" s="1"/>
  <c r="R281" i="12"/>
  <c r="AC281" i="12"/>
  <c r="E282" i="12"/>
  <c r="F282" i="12"/>
  <c r="G282" i="12" s="1"/>
  <c r="R282" i="12"/>
  <c r="AC282" i="12"/>
  <c r="E283" i="12"/>
  <c r="F283" i="12"/>
  <c r="G283" i="12"/>
  <c r="I283" i="12" s="1"/>
  <c r="J283" i="12" s="1"/>
  <c r="R283" i="12"/>
  <c r="AC283" i="12"/>
  <c r="E284" i="12"/>
  <c r="F284" i="12"/>
  <c r="G284" i="12"/>
  <c r="H284" i="12" s="1"/>
  <c r="R284" i="12"/>
  <c r="AC284" i="12"/>
  <c r="E285" i="12"/>
  <c r="F285" i="12"/>
  <c r="G285" i="12" s="1"/>
  <c r="R285" i="12"/>
  <c r="AC285" i="12"/>
  <c r="E286" i="12"/>
  <c r="F286" i="12"/>
  <c r="G286" i="12"/>
  <c r="I286" i="12" s="1"/>
  <c r="J286" i="12" s="1"/>
  <c r="H286" i="12"/>
  <c r="R286" i="12"/>
  <c r="AC286" i="12"/>
  <c r="E287" i="12"/>
  <c r="F287" i="12"/>
  <c r="G287" i="12"/>
  <c r="I287" i="12" s="1"/>
  <c r="J287" i="12" s="1"/>
  <c r="K287" i="12" s="1"/>
  <c r="H287" i="12"/>
  <c r="L287" i="12"/>
  <c r="M287" i="12" s="1"/>
  <c r="R287" i="12"/>
  <c r="AC287" i="12"/>
  <c r="E288" i="12"/>
  <c r="F288" i="12"/>
  <c r="G288" i="12"/>
  <c r="R288" i="12"/>
  <c r="AC288" i="12"/>
  <c r="E289" i="12"/>
  <c r="F289" i="12"/>
  <c r="G289" i="12" s="1"/>
  <c r="R289" i="12"/>
  <c r="AC289" i="12"/>
  <c r="E290" i="12"/>
  <c r="F290" i="12"/>
  <c r="G290" i="12" s="1"/>
  <c r="R290" i="12"/>
  <c r="AC290" i="12"/>
  <c r="E291" i="12"/>
  <c r="F291" i="12"/>
  <c r="G291" i="12"/>
  <c r="I291" i="12" s="1"/>
  <c r="J291" i="12" s="1"/>
  <c r="H291" i="12"/>
  <c r="R291" i="12"/>
  <c r="AC291" i="12"/>
  <c r="E292" i="12"/>
  <c r="F292" i="12"/>
  <c r="G292" i="12"/>
  <c r="H292" i="12" s="1"/>
  <c r="R292" i="12"/>
  <c r="AC292" i="12"/>
  <c r="E296" i="12"/>
  <c r="F296" i="12"/>
  <c r="G296" i="12" s="1"/>
  <c r="E297" i="12"/>
  <c r="F297" i="12"/>
  <c r="G297" i="12"/>
  <c r="I297" i="12" s="1"/>
  <c r="J297" i="12" s="1"/>
  <c r="K297" i="12" s="1"/>
  <c r="H297" i="12"/>
  <c r="F298" i="12"/>
  <c r="G298" i="12"/>
  <c r="F299" i="12"/>
  <c r="G299" i="12" s="1"/>
  <c r="AC299" i="12"/>
  <c r="E301" i="12"/>
  <c r="F301" i="12"/>
  <c r="G301" i="12"/>
  <c r="Q301" i="12"/>
  <c r="R301" i="12" s="1"/>
  <c r="AC301" i="12"/>
  <c r="E302" i="12"/>
  <c r="F302" i="12"/>
  <c r="G302" i="12"/>
  <c r="H302" i="12"/>
  <c r="I302" i="12"/>
  <c r="J302" i="12" s="1"/>
  <c r="Q302" i="12"/>
  <c r="R302" i="12" s="1"/>
  <c r="AC302" i="12"/>
  <c r="E303" i="12"/>
  <c r="E304" i="12"/>
  <c r="R305" i="12"/>
  <c r="AC305" i="12"/>
  <c r="R306" i="12"/>
  <c r="AC306" i="12"/>
  <c r="R307" i="12"/>
  <c r="AC307" i="12"/>
  <c r="R308" i="12"/>
  <c r="AC308" i="12"/>
  <c r="R309" i="12"/>
  <c r="AC309" i="12"/>
  <c r="R310" i="12"/>
  <c r="AC310" i="12"/>
  <c r="AC313" i="12"/>
  <c r="E314" i="12"/>
  <c r="F314" i="12"/>
  <c r="G314" i="12" s="1"/>
  <c r="AC314" i="12"/>
  <c r="E315" i="12"/>
  <c r="F315" i="12"/>
  <c r="H315" i="12" s="1"/>
  <c r="I315" i="12"/>
  <c r="K315" i="12"/>
  <c r="L315" i="12"/>
  <c r="N315" i="12"/>
  <c r="O315" i="12"/>
  <c r="Q315" i="12"/>
  <c r="R315" i="12" s="1"/>
  <c r="AC315" i="12"/>
  <c r="E316" i="12"/>
  <c r="F316" i="12"/>
  <c r="H316" i="12" s="1"/>
  <c r="I316" i="12"/>
  <c r="K316" i="12" s="1"/>
  <c r="L316" i="12"/>
  <c r="N316" i="12" s="1"/>
  <c r="O316" i="12"/>
  <c r="Q316" i="12"/>
  <c r="R316" i="12"/>
  <c r="AC316" i="12"/>
  <c r="E317" i="12"/>
  <c r="F317" i="12"/>
  <c r="H317" i="12" s="1"/>
  <c r="I317" i="12"/>
  <c r="K317" i="12" s="1"/>
  <c r="L317" i="12"/>
  <c r="N317" i="12"/>
  <c r="O317" i="12"/>
  <c r="Q317" i="12"/>
  <c r="R317" i="12"/>
  <c r="AC317" i="12"/>
  <c r="E318" i="12"/>
  <c r="F318" i="12"/>
  <c r="G318" i="12"/>
  <c r="I318" i="12" s="1"/>
  <c r="J318" i="12" s="1"/>
  <c r="H318" i="12"/>
  <c r="AC318" i="12"/>
  <c r="E319" i="12"/>
  <c r="F319" i="12"/>
  <c r="H319" i="12" s="1"/>
  <c r="I319" i="12"/>
  <c r="K319" i="12" s="1"/>
  <c r="L319" i="12"/>
  <c r="N319" i="12"/>
  <c r="O319" i="12"/>
  <c r="Q319" i="12"/>
  <c r="R319" i="12" s="1"/>
  <c r="AC319" i="12"/>
  <c r="E320" i="12"/>
  <c r="F320" i="12"/>
  <c r="H320" i="12" s="1"/>
  <c r="I320" i="12"/>
  <c r="K320" i="12"/>
  <c r="L320" i="12"/>
  <c r="N320" i="12" s="1"/>
  <c r="O320" i="12"/>
  <c r="Q320" i="12"/>
  <c r="R320" i="12" s="1"/>
  <c r="AC320" i="12"/>
  <c r="E321" i="12"/>
  <c r="F321" i="12"/>
  <c r="H321" i="12" s="1"/>
  <c r="I321" i="12"/>
  <c r="K321" i="12" s="1"/>
  <c r="L321" i="12"/>
  <c r="N321" i="12"/>
  <c r="O321" i="12"/>
  <c r="Q321" i="12"/>
  <c r="R321" i="12"/>
  <c r="AC321" i="12"/>
  <c r="E322" i="12"/>
  <c r="F322" i="12"/>
  <c r="G322" i="12"/>
  <c r="I322" i="12" s="1"/>
  <c r="J322" i="12" s="1"/>
  <c r="L322" i="12" s="1"/>
  <c r="N322" i="12" s="1"/>
  <c r="H322" i="12"/>
  <c r="K322" i="12"/>
  <c r="O322" i="12"/>
  <c r="Q322" i="12"/>
  <c r="R322" i="12" s="1"/>
  <c r="AC322" i="12"/>
  <c r="E325" i="12"/>
  <c r="F325" i="12"/>
  <c r="G325" i="12"/>
  <c r="AC325" i="12"/>
  <c r="E326" i="12"/>
  <c r="F326" i="12"/>
  <c r="G326" i="12" s="1"/>
  <c r="AC326" i="12"/>
  <c r="E327" i="12"/>
  <c r="F327" i="12"/>
  <c r="G327" i="12"/>
  <c r="H327" i="12" s="1"/>
  <c r="AC327" i="12"/>
  <c r="E328" i="12"/>
  <c r="F328" i="12"/>
  <c r="G328" i="12" s="1"/>
  <c r="H328" i="12" s="1"/>
  <c r="I328" i="12"/>
  <c r="J328" i="12" s="1"/>
  <c r="AC328" i="12"/>
  <c r="E334" i="12"/>
  <c r="F334" i="12"/>
  <c r="H334" i="12"/>
  <c r="I334" i="12"/>
  <c r="K334" i="12"/>
  <c r="L334" i="12"/>
  <c r="N334" i="12"/>
  <c r="O334" i="12"/>
  <c r="AC334" i="12"/>
  <c r="E335" i="12"/>
  <c r="F335" i="12"/>
  <c r="H335" i="12" s="1"/>
  <c r="I335" i="12"/>
  <c r="K335" i="12"/>
  <c r="L335" i="12"/>
  <c r="N335" i="12"/>
  <c r="O335" i="12"/>
  <c r="AC335" i="12"/>
  <c r="E336" i="12"/>
  <c r="F336" i="12"/>
  <c r="H336" i="12"/>
  <c r="I336" i="12"/>
  <c r="K336" i="12" s="1"/>
  <c r="L336" i="12"/>
  <c r="N336" i="12" s="1"/>
  <c r="O336" i="12"/>
  <c r="AC336" i="12"/>
  <c r="E337" i="12"/>
  <c r="F337" i="12"/>
  <c r="H337" i="12"/>
  <c r="I337" i="12"/>
  <c r="K337" i="12" s="1"/>
  <c r="L337" i="12"/>
  <c r="N337" i="12" s="1"/>
  <c r="O337" i="12"/>
  <c r="AC337" i="12"/>
  <c r="E338" i="12"/>
  <c r="F338" i="12"/>
  <c r="H338" i="12"/>
  <c r="I338" i="12"/>
  <c r="K338" i="12" s="1"/>
  <c r="L338" i="12"/>
  <c r="N338" i="12" s="1"/>
  <c r="O338" i="12"/>
  <c r="AC338" i="12"/>
  <c r="E343" i="12"/>
  <c r="I343" i="12"/>
  <c r="K343" i="12"/>
  <c r="L343" i="12"/>
  <c r="N343" i="12"/>
  <c r="O343" i="12"/>
  <c r="AC343" i="12"/>
  <c r="E344" i="12"/>
  <c r="I344" i="12"/>
  <c r="K344" i="12" s="1"/>
  <c r="L344" i="12"/>
  <c r="N344" i="12" s="1"/>
  <c r="O344" i="12"/>
  <c r="AC344" i="12"/>
  <c r="E345" i="12"/>
  <c r="I345" i="12"/>
  <c r="K345" i="12"/>
  <c r="L345" i="12"/>
  <c r="N345" i="12" s="1"/>
  <c r="O345" i="12"/>
  <c r="AC345" i="12"/>
  <c r="E346" i="12"/>
  <c r="I346" i="12"/>
  <c r="K346" i="12"/>
  <c r="L346" i="12"/>
  <c r="N346" i="12" s="1"/>
  <c r="O346" i="12"/>
  <c r="AC346" i="12"/>
  <c r="E347" i="12"/>
  <c r="I347" i="12"/>
  <c r="K347" i="12"/>
  <c r="L347" i="12"/>
  <c r="N347" i="12"/>
  <c r="O347" i="12"/>
  <c r="AC347" i="12"/>
  <c r="I348" i="12"/>
  <c r="K348" i="12" s="1"/>
  <c r="L348" i="12"/>
  <c r="N348" i="12"/>
  <c r="O348" i="12"/>
  <c r="AC348" i="12"/>
  <c r="K349" i="12"/>
  <c r="L349" i="12"/>
  <c r="N349" i="12"/>
  <c r="O349" i="12"/>
  <c r="AC349" i="12"/>
  <c r="AC351" i="12"/>
  <c r="AC352" i="12"/>
  <c r="AC353" i="12"/>
  <c r="AC354" i="12"/>
  <c r="AC355" i="12"/>
  <c r="E356" i="12"/>
  <c r="I356" i="12"/>
  <c r="K356" i="12" s="1"/>
  <c r="L356" i="12"/>
  <c r="N356" i="12"/>
  <c r="O356" i="12"/>
  <c r="AC356" i="12"/>
  <c r="E357" i="12"/>
  <c r="I357" i="12"/>
  <c r="K357" i="12" s="1"/>
  <c r="L357" i="12"/>
  <c r="N357" i="12" s="1"/>
  <c r="O357" i="12"/>
  <c r="AC357" i="12"/>
  <c r="E358" i="12"/>
  <c r="I358" i="12"/>
  <c r="K358" i="12" s="1"/>
  <c r="L358" i="12"/>
  <c r="N358" i="12"/>
  <c r="O358" i="12"/>
  <c r="AC358" i="12"/>
  <c r="E359" i="12"/>
  <c r="I359" i="12"/>
  <c r="K359" i="12" s="1"/>
  <c r="L359" i="12"/>
  <c r="N359" i="12" s="1"/>
  <c r="O359" i="12"/>
  <c r="AC359" i="12"/>
  <c r="E360" i="12"/>
  <c r="I360" i="12"/>
  <c r="K360" i="12" s="1"/>
  <c r="L360" i="12"/>
  <c r="N360" i="12"/>
  <c r="O360" i="12"/>
  <c r="AC360" i="12"/>
  <c r="E361" i="12"/>
  <c r="I361" i="12"/>
  <c r="K361" i="12"/>
  <c r="L361" i="12"/>
  <c r="N361" i="12" s="1"/>
  <c r="O361" i="12"/>
  <c r="AC361" i="12"/>
  <c r="E363" i="12"/>
  <c r="I363" i="12"/>
  <c r="K363" i="12" s="1"/>
  <c r="L363" i="12"/>
  <c r="N363" i="12" s="1"/>
  <c r="O363" i="12"/>
  <c r="AC363" i="12"/>
  <c r="I364" i="12"/>
  <c r="K364" i="12"/>
  <c r="L364" i="12"/>
  <c r="N364" i="12"/>
  <c r="O364" i="12"/>
  <c r="AC364" i="12"/>
  <c r="AC366" i="12"/>
  <c r="AC367" i="12"/>
  <c r="AC371" i="12"/>
  <c r="AC372" i="12"/>
  <c r="AC379" i="12"/>
  <c r="AC380" i="12"/>
  <c r="AC381" i="12"/>
  <c r="AC382" i="12"/>
  <c r="E383" i="12"/>
  <c r="F383" i="12"/>
  <c r="H383" i="12" s="1"/>
  <c r="I383" i="12"/>
  <c r="J383" i="12"/>
  <c r="K383" i="12"/>
  <c r="L383" i="12"/>
  <c r="M383" i="12" s="1"/>
  <c r="AC383" i="12"/>
  <c r="E384" i="12"/>
  <c r="F384" i="12"/>
  <c r="H384" i="12" s="1"/>
  <c r="I384" i="12"/>
  <c r="J384" i="12" s="1"/>
  <c r="AC384" i="12"/>
  <c r="AC385" i="12"/>
  <c r="L386" i="12"/>
  <c r="M386" i="12" s="1"/>
  <c r="AC386" i="12"/>
  <c r="AC387" i="12"/>
  <c r="AC390" i="12"/>
  <c r="AC393" i="12"/>
  <c r="E394" i="12"/>
  <c r="F394" i="12"/>
  <c r="H394" i="12"/>
  <c r="I394" i="12"/>
  <c r="K394" i="12" s="1"/>
  <c r="L394" i="12"/>
  <c r="N394" i="12"/>
  <c r="O394" i="12"/>
  <c r="AC394" i="12"/>
  <c r="AC396" i="12"/>
  <c r="L397" i="12"/>
  <c r="N397" i="12" s="1"/>
  <c r="O397" i="12"/>
  <c r="AC397" i="12"/>
  <c r="AC398" i="12"/>
  <c r="E399" i="12"/>
  <c r="F399" i="12"/>
  <c r="H399" i="12" s="1"/>
  <c r="I399" i="12"/>
  <c r="K399" i="12" s="1"/>
  <c r="L399" i="12"/>
  <c r="N399" i="12"/>
  <c r="O399" i="12"/>
  <c r="AC399" i="12"/>
  <c r="F403" i="12"/>
  <c r="H403" i="12" s="1"/>
  <c r="I403" i="12"/>
  <c r="K403" i="12" s="1"/>
  <c r="L403" i="12"/>
  <c r="N403" i="12"/>
  <c r="O403" i="12"/>
  <c r="AC403" i="12"/>
  <c r="E407" i="12"/>
  <c r="F407" i="12"/>
  <c r="H407" i="12"/>
  <c r="I407" i="12"/>
  <c r="K407" i="12" s="1"/>
  <c r="L407" i="12"/>
  <c r="N407" i="12"/>
  <c r="O407" i="12"/>
  <c r="AC407" i="12"/>
  <c r="E408" i="12"/>
  <c r="F408" i="12"/>
  <c r="H408" i="12" s="1"/>
  <c r="I408" i="12"/>
  <c r="K408" i="12" s="1"/>
  <c r="L408" i="12"/>
  <c r="N408" i="12"/>
  <c r="O408" i="12"/>
  <c r="AC408" i="12"/>
  <c r="E409" i="12"/>
  <c r="F409" i="12"/>
  <c r="H409" i="12"/>
  <c r="I409" i="12"/>
  <c r="K409" i="12"/>
  <c r="L409" i="12"/>
  <c r="N409" i="12" s="1"/>
  <c r="O409" i="12"/>
  <c r="AC409" i="12"/>
  <c r="E410" i="12"/>
  <c r="F410" i="12"/>
  <c r="H410" i="12"/>
  <c r="I410" i="12"/>
  <c r="K410" i="12"/>
  <c r="L410" i="12"/>
  <c r="N410" i="12" s="1"/>
  <c r="O410" i="12"/>
  <c r="AC410" i="12"/>
  <c r="L414" i="12"/>
  <c r="N414" i="12"/>
  <c r="O414" i="12"/>
  <c r="AC414" i="12"/>
  <c r="L415" i="12"/>
  <c r="N415" i="12" s="1"/>
  <c r="O415" i="12"/>
  <c r="AC415" i="12"/>
  <c r="L416" i="12"/>
  <c r="N416" i="12" s="1"/>
  <c r="O416" i="12"/>
  <c r="AC416" i="12"/>
  <c r="L417" i="12"/>
  <c r="N417" i="12" s="1"/>
  <c r="O417" i="12"/>
  <c r="AC417" i="12"/>
  <c r="E420" i="12"/>
  <c r="F420" i="12"/>
  <c r="H420" i="12" s="1"/>
  <c r="I420" i="12"/>
  <c r="K420" i="12" s="1"/>
  <c r="L420" i="12"/>
  <c r="N420" i="12" s="1"/>
  <c r="AC420" i="12"/>
  <c r="E425" i="12"/>
  <c r="F425" i="12"/>
  <c r="AC425" i="12"/>
  <c r="E426" i="12"/>
  <c r="F426" i="12"/>
  <c r="G426" i="12"/>
  <c r="H426" i="12" s="1"/>
  <c r="AC426" i="12"/>
  <c r="E427" i="12"/>
  <c r="F427" i="12"/>
  <c r="AC427" i="12"/>
  <c r="E428" i="12"/>
  <c r="F428" i="12"/>
  <c r="G428" i="12" s="1"/>
  <c r="AC428" i="12"/>
  <c r="AC429" i="12"/>
  <c r="AC430" i="12"/>
  <c r="AC431" i="12"/>
  <c r="AC432" i="12"/>
  <c r="E434" i="12"/>
  <c r="F434" i="12"/>
  <c r="G434" i="12"/>
  <c r="I434" i="12" s="1"/>
  <c r="K434" i="12" s="1"/>
  <c r="L434" i="12"/>
  <c r="N434" i="12" s="1"/>
  <c r="O434" i="12"/>
  <c r="Q434" i="12"/>
  <c r="R434" i="12"/>
  <c r="AC434" i="12"/>
  <c r="AC435" i="12"/>
  <c r="E437" i="12"/>
  <c r="F437" i="12"/>
  <c r="G437" i="12" s="1"/>
  <c r="AC437" i="12"/>
  <c r="AC438" i="12"/>
  <c r="F440" i="12"/>
  <c r="G440" i="12"/>
  <c r="H440" i="12" s="1"/>
  <c r="AC440" i="12"/>
  <c r="F441" i="12"/>
  <c r="G441" i="12" s="1"/>
  <c r="AC441" i="12"/>
  <c r="AC442" i="12"/>
  <c r="E444" i="12"/>
  <c r="F444" i="12"/>
  <c r="G444" i="12" s="1"/>
  <c r="AC444" i="12"/>
  <c r="AC447" i="12"/>
  <c r="E448" i="12"/>
  <c r="F448" i="12"/>
  <c r="G448" i="12" s="1"/>
  <c r="AC448" i="12"/>
  <c r="E449" i="12"/>
  <c r="F449" i="12"/>
  <c r="G449" i="12"/>
  <c r="AC449" i="12"/>
  <c r="AC452" i="12"/>
  <c r="F453" i="12"/>
  <c r="G453" i="12"/>
  <c r="I453" i="12" s="1"/>
  <c r="J453" i="12" s="1"/>
  <c r="H453" i="12"/>
  <c r="AC453" i="12"/>
  <c r="F454" i="12"/>
  <c r="G454" i="12"/>
  <c r="I454" i="12" s="1"/>
  <c r="J454" i="12" s="1"/>
  <c r="H454" i="12"/>
  <c r="AC454" i="12"/>
  <c r="F455" i="12"/>
  <c r="G455" i="12"/>
  <c r="H455" i="12" s="1"/>
  <c r="AC455" i="12"/>
  <c r="E459" i="12"/>
  <c r="F459" i="12"/>
  <c r="G459" i="12" s="1"/>
  <c r="AC459" i="12"/>
  <c r="E460" i="12"/>
  <c r="F460" i="12"/>
  <c r="G460" i="12" s="1"/>
  <c r="AC460" i="12"/>
  <c r="E461" i="12"/>
  <c r="F461" i="12"/>
  <c r="G461" i="12"/>
  <c r="AC461" i="12"/>
  <c r="E462" i="12"/>
  <c r="F462" i="12"/>
  <c r="G462" i="12"/>
  <c r="I462" i="12" s="1"/>
  <c r="J462" i="12" s="1"/>
  <c r="H462" i="12"/>
  <c r="AC462" i="12"/>
  <c r="E465" i="12"/>
  <c r="F465" i="12"/>
  <c r="G465" i="12"/>
  <c r="I465" i="12" s="1"/>
  <c r="J465" i="12" s="1"/>
  <c r="H465" i="12"/>
  <c r="AC465" i="12"/>
  <c r="E466" i="12"/>
  <c r="F466" i="12"/>
  <c r="G466" i="12"/>
  <c r="H466" i="12"/>
  <c r="I466" i="12"/>
  <c r="J466" i="12"/>
  <c r="AC466" i="12"/>
  <c r="E467" i="12"/>
  <c r="F467" i="12"/>
  <c r="G467" i="12" s="1"/>
  <c r="AC467" i="12"/>
  <c r="E468" i="12"/>
  <c r="F468" i="12"/>
  <c r="G468" i="12"/>
  <c r="H468" i="12" s="1"/>
  <c r="I468" i="12"/>
  <c r="J468" i="12" s="1"/>
  <c r="AC468" i="12"/>
  <c r="F475" i="12"/>
  <c r="G475" i="12" s="1"/>
  <c r="AC475" i="12"/>
  <c r="F476" i="12"/>
  <c r="G476" i="12"/>
  <c r="I476" i="12" s="1"/>
  <c r="J476" i="12" s="1"/>
  <c r="AC476" i="12"/>
  <c r="F477" i="12"/>
  <c r="G477" i="12" s="1"/>
  <c r="AC477" i="12"/>
  <c r="F478" i="12"/>
  <c r="G478" i="12"/>
  <c r="H478" i="12" s="1"/>
  <c r="AC478" i="12"/>
  <c r="F479" i="12"/>
  <c r="G479" i="12" s="1"/>
  <c r="AC479" i="12"/>
  <c r="F480" i="12"/>
  <c r="G480" i="12"/>
  <c r="I480" i="12" s="1"/>
  <c r="J480" i="12" s="1"/>
  <c r="AC480" i="12"/>
  <c r="F481" i="12"/>
  <c r="G481" i="12"/>
  <c r="H481" i="12" s="1"/>
  <c r="I481" i="12"/>
  <c r="J481" i="12" s="1"/>
  <c r="AC481" i="12"/>
  <c r="F482" i="12"/>
  <c r="G482" i="12"/>
  <c r="H482" i="12" s="1"/>
  <c r="I482" i="12"/>
  <c r="J482" i="12" s="1"/>
  <c r="K482" i="12" s="1"/>
  <c r="AC482" i="12"/>
  <c r="F483" i="12"/>
  <c r="G483" i="12" s="1"/>
  <c r="AC483" i="12"/>
  <c r="F484" i="12"/>
  <c r="G484" i="12"/>
  <c r="H484" i="12" s="1"/>
  <c r="AC484" i="12"/>
  <c r="F485" i="12"/>
  <c r="G485" i="12"/>
  <c r="H485" i="12" s="1"/>
  <c r="AC485" i="12"/>
  <c r="E489" i="12"/>
  <c r="F489" i="12"/>
  <c r="H489" i="12" s="1"/>
  <c r="I489" i="12"/>
  <c r="K489" i="12" s="1"/>
  <c r="L489" i="12"/>
  <c r="Y489" i="12" s="1"/>
  <c r="N489" i="12"/>
  <c r="O489" i="12"/>
  <c r="P489" i="12" s="1"/>
  <c r="Q489" i="12" s="1"/>
  <c r="R489" i="12" s="1"/>
  <c r="AC489" i="12"/>
  <c r="E490" i="12"/>
  <c r="F490" i="12"/>
  <c r="H490" i="12"/>
  <c r="I490" i="12"/>
  <c r="J490" i="12"/>
  <c r="K490" i="12" s="1"/>
  <c r="L490" i="12"/>
  <c r="N490" i="12" s="1"/>
  <c r="O490" i="12"/>
  <c r="P490" i="12" s="1"/>
  <c r="Q490" i="12" s="1"/>
  <c r="R490" i="12" s="1"/>
  <c r="AC490" i="12"/>
  <c r="E491" i="12"/>
  <c r="F491" i="12"/>
  <c r="G491" i="12" s="1"/>
  <c r="O491" i="12"/>
  <c r="P491" i="12" s="1"/>
  <c r="Q491" i="12" s="1"/>
  <c r="R491" i="12" s="1"/>
  <c r="AC491" i="12"/>
  <c r="E492" i="12"/>
  <c r="F492" i="12"/>
  <c r="G492" i="12"/>
  <c r="G501" i="12" s="1"/>
  <c r="O492" i="12"/>
  <c r="P492" i="12" s="1"/>
  <c r="Q492" i="12" s="1"/>
  <c r="R492" i="12" s="1"/>
  <c r="AC492" i="12"/>
  <c r="AC493" i="12"/>
  <c r="AC494" i="12"/>
  <c r="E495" i="12"/>
  <c r="F495" i="12"/>
  <c r="G495" i="12" s="1"/>
  <c r="AC495" i="12"/>
  <c r="E498" i="12"/>
  <c r="F498" i="12"/>
  <c r="H498" i="12" s="1"/>
  <c r="I498" i="12"/>
  <c r="J498" i="12" s="1"/>
  <c r="L498" i="12" s="1"/>
  <c r="Y498" i="12" s="1"/>
  <c r="O498" i="12"/>
  <c r="P498" i="12"/>
  <c r="Q498" i="12"/>
  <c r="R498" i="12" s="1"/>
  <c r="AC498" i="12"/>
  <c r="E499" i="12"/>
  <c r="F499" i="12"/>
  <c r="H499" i="12" s="1"/>
  <c r="I499" i="12"/>
  <c r="J499" i="12" s="1"/>
  <c r="O499" i="12"/>
  <c r="P499" i="12"/>
  <c r="Q499" i="12" s="1"/>
  <c r="R499" i="12" s="1"/>
  <c r="AC499" i="12"/>
  <c r="E500" i="12"/>
  <c r="F500" i="12"/>
  <c r="O500" i="12"/>
  <c r="P500" i="12" s="1"/>
  <c r="Q500" i="12"/>
  <c r="R500" i="12" s="1"/>
  <c r="AC500" i="12"/>
  <c r="E501" i="12"/>
  <c r="F501" i="12"/>
  <c r="O501" i="12"/>
  <c r="P501" i="12"/>
  <c r="Q501" i="12" s="1"/>
  <c r="R501" i="12" s="1"/>
  <c r="AC501" i="12"/>
  <c r="AC502" i="12"/>
  <c r="AC503" i="12"/>
  <c r="E504" i="12"/>
  <c r="F504" i="12"/>
  <c r="G504" i="12" s="1"/>
  <c r="H504" i="12" s="1"/>
  <c r="AC504" i="12"/>
  <c r="AC505" i="12"/>
  <c r="E507" i="12"/>
  <c r="F507" i="12"/>
  <c r="H507" i="12" s="1"/>
  <c r="I507" i="12"/>
  <c r="K507" i="12" s="1"/>
  <c r="L507" i="12"/>
  <c r="N507" i="12" s="1"/>
  <c r="O507" i="12"/>
  <c r="P507" i="12"/>
  <c r="Q507" i="12" s="1"/>
  <c r="R507" i="12" s="1"/>
  <c r="AC507" i="12"/>
  <c r="E508" i="12"/>
  <c r="F508" i="12"/>
  <c r="H508" i="12" s="1"/>
  <c r="I508" i="12"/>
  <c r="K508" i="12" s="1"/>
  <c r="L508" i="12"/>
  <c r="Y508" i="12" s="1"/>
  <c r="O508" i="12"/>
  <c r="P508" i="12"/>
  <c r="Q508" i="12" s="1"/>
  <c r="R508" i="12" s="1"/>
  <c r="AC508" i="12"/>
  <c r="E509" i="12"/>
  <c r="F509" i="12"/>
  <c r="H509" i="12" s="1"/>
  <c r="I509" i="12"/>
  <c r="K509" i="12" s="1"/>
  <c r="L509" i="12"/>
  <c r="N509" i="12"/>
  <c r="O509" i="12"/>
  <c r="P509" i="12"/>
  <c r="Q509" i="12" s="1"/>
  <c r="R509" i="12" s="1"/>
  <c r="Y509" i="12"/>
  <c r="AC509" i="12"/>
  <c r="E510" i="12"/>
  <c r="F510" i="12"/>
  <c r="H510" i="12" s="1"/>
  <c r="I510" i="12"/>
  <c r="K510" i="12" s="1"/>
  <c r="L510" i="12"/>
  <c r="N510" i="12" s="1"/>
  <c r="O510" i="12"/>
  <c r="P510" i="12" s="1"/>
  <c r="Q510" i="12" s="1"/>
  <c r="R510" i="12" s="1"/>
  <c r="AC510" i="12"/>
  <c r="AC511" i="12"/>
  <c r="AC512" i="12"/>
  <c r="AC513" i="12"/>
  <c r="AC514" i="12"/>
  <c r="E516" i="12"/>
  <c r="F516" i="12"/>
  <c r="G516" i="12"/>
  <c r="I516" i="12" s="1"/>
  <c r="J516" i="12" s="1"/>
  <c r="AC516" i="12"/>
  <c r="E517" i="12"/>
  <c r="F517" i="12"/>
  <c r="G517" i="12" s="1"/>
  <c r="AC517" i="12"/>
  <c r="AC518" i="12"/>
  <c r="E520" i="12"/>
  <c r="F520" i="12"/>
  <c r="G520" i="12" s="1"/>
  <c r="AC520" i="12"/>
  <c r="E521" i="12"/>
  <c r="F521" i="12"/>
  <c r="G521" i="12" s="1"/>
  <c r="AC521" i="12"/>
  <c r="E522" i="12"/>
  <c r="F522" i="12"/>
  <c r="G522" i="12" s="1"/>
  <c r="AC522" i="12"/>
  <c r="E523" i="12"/>
  <c r="F523" i="12"/>
  <c r="G523" i="12" s="1"/>
  <c r="AC523" i="12"/>
  <c r="AC524" i="12"/>
  <c r="F525" i="12"/>
  <c r="G525" i="12" s="1"/>
  <c r="H525" i="12" s="1"/>
  <c r="AC526" i="12"/>
  <c r="E527" i="12"/>
  <c r="F527" i="12"/>
  <c r="G527" i="12" s="1"/>
  <c r="AC527" i="12"/>
  <c r="F528" i="12"/>
  <c r="G528" i="12"/>
  <c r="I528" i="12" s="1"/>
  <c r="J528" i="12" s="1"/>
  <c r="AC528" i="12"/>
  <c r="AC529" i="12"/>
  <c r="I531" i="12"/>
  <c r="K531" i="12" s="1"/>
  <c r="L531" i="12"/>
  <c r="M531" i="12" s="1"/>
  <c r="AC531" i="12"/>
  <c r="F534" i="12"/>
  <c r="H534" i="12" s="1"/>
  <c r="I534" i="12"/>
  <c r="K534" i="12"/>
  <c r="L534" i="12"/>
  <c r="M534" i="12" s="1"/>
  <c r="AC534" i="12"/>
  <c r="F535" i="12"/>
  <c r="H535" i="12" s="1"/>
  <c r="I535" i="12"/>
  <c r="K535" i="12" s="1"/>
  <c r="L535" i="12"/>
  <c r="M535" i="12" s="1"/>
  <c r="AC535" i="12"/>
  <c r="L538" i="12"/>
  <c r="M538" i="12" s="1"/>
  <c r="AC538" i="12"/>
  <c r="L539" i="12"/>
  <c r="M539" i="12" s="1"/>
  <c r="AC539" i="12"/>
  <c r="L540" i="12"/>
  <c r="M540" i="12" s="1"/>
  <c r="AC540" i="12"/>
  <c r="L541" i="12"/>
  <c r="M541" i="12" s="1"/>
  <c r="AC541" i="12"/>
  <c r="L542" i="12"/>
  <c r="M542" i="12" s="1"/>
  <c r="AC542" i="12"/>
  <c r="L543" i="12"/>
  <c r="M543" i="12" s="1"/>
  <c r="AC543" i="12"/>
  <c r="L544" i="12"/>
  <c r="M544" i="12" s="1"/>
  <c r="AC544" i="12"/>
  <c r="L545" i="12"/>
  <c r="M545" i="12" s="1"/>
  <c r="AC545" i="12"/>
  <c r="R549" i="12"/>
  <c r="AC549" i="12"/>
  <c r="R551" i="12"/>
  <c r="AC551" i="12"/>
  <c r="R553" i="12"/>
  <c r="AC553" i="12"/>
  <c r="R555" i="12"/>
  <c r="AC555" i="12"/>
  <c r="R557" i="12"/>
  <c r="AC557" i="12"/>
  <c r="R559" i="12"/>
  <c r="AC559" i="12"/>
  <c r="R561" i="12"/>
  <c r="AC561" i="12"/>
  <c r="R563" i="12"/>
  <c r="AC563" i="12"/>
  <c r="R565" i="12"/>
  <c r="AC565" i="12"/>
  <c r="R567" i="12"/>
  <c r="AC567" i="12"/>
  <c r="R569" i="12"/>
  <c r="AC569" i="12"/>
  <c r="AC570" i="12"/>
  <c r="R571" i="12"/>
  <c r="AC571" i="12"/>
  <c r="P572" i="12"/>
  <c r="Q572" i="12" s="1"/>
  <c r="R572" i="12" s="1"/>
  <c r="AC572" i="12"/>
  <c r="R573" i="12"/>
  <c r="AC573" i="12"/>
  <c r="AC576" i="12"/>
  <c r="AC577" i="12"/>
  <c r="R579" i="12"/>
  <c r="AC579" i="12"/>
  <c r="R580" i="12"/>
  <c r="AC580" i="12"/>
  <c r="R581" i="12"/>
  <c r="AC581" i="12"/>
  <c r="R582" i="12"/>
  <c r="AC582" i="12"/>
  <c r="R583" i="12"/>
  <c r="AC583" i="12"/>
  <c r="R584" i="12"/>
  <c r="AC584" i="12"/>
  <c r="AC585" i="12"/>
  <c r="AC586" i="12"/>
  <c r="R587" i="12"/>
  <c r="AC587" i="12"/>
  <c r="R588" i="12"/>
  <c r="AC588" i="12"/>
  <c r="R589" i="12"/>
  <c r="AC589" i="12"/>
  <c r="AC590" i="12"/>
  <c r="AC591" i="12"/>
  <c r="AC592" i="12"/>
  <c r="AC593" i="12"/>
  <c r="AC596" i="12"/>
  <c r="AC601" i="12"/>
  <c r="AC602" i="12"/>
  <c r="R603" i="12"/>
  <c r="AC603" i="12"/>
  <c r="R604" i="12"/>
  <c r="AC604" i="12"/>
  <c r="R605" i="12"/>
  <c r="AC605" i="12"/>
  <c r="AC606" i="12"/>
  <c r="R607" i="12"/>
  <c r="AC607" i="12"/>
  <c r="AC608" i="12"/>
  <c r="R609" i="12"/>
  <c r="AC609" i="12"/>
  <c r="R610" i="12"/>
  <c r="AC610" i="12"/>
  <c r="R611" i="12"/>
  <c r="AC611" i="12"/>
  <c r="R612" i="12"/>
  <c r="AC612" i="12"/>
  <c r="R613" i="12"/>
  <c r="AC613" i="12"/>
  <c r="AC614" i="12"/>
  <c r="R615" i="12"/>
  <c r="AC615" i="12"/>
  <c r="AC616" i="12"/>
  <c r="R617" i="12"/>
  <c r="AC617" i="12"/>
  <c r="AC618" i="12"/>
  <c r="R619" i="12"/>
  <c r="AC619" i="12"/>
  <c r="R620" i="12"/>
  <c r="AC620" i="12"/>
  <c r="AC621" i="12"/>
  <c r="R622" i="12"/>
  <c r="AC622" i="12"/>
  <c r="R623" i="12"/>
  <c r="AC623" i="12"/>
  <c r="R624" i="12"/>
  <c r="AC624" i="12"/>
  <c r="AC625" i="12"/>
  <c r="AC626" i="12"/>
  <c r="AC627" i="12"/>
  <c r="N25" i="12" l="1"/>
  <c r="O25" i="12"/>
  <c r="L468" i="12"/>
  <c r="M468" i="12" s="1"/>
  <c r="K468" i="12"/>
  <c r="H204" i="12"/>
  <c r="I204" i="12"/>
  <c r="J204" i="12" s="1"/>
  <c r="I186" i="12"/>
  <c r="K186" i="12" s="1"/>
  <c r="H186" i="12"/>
  <c r="L161" i="12"/>
  <c r="M161" i="12" s="1"/>
  <c r="N161" i="12" s="1"/>
  <c r="K161" i="12"/>
  <c r="L157" i="12"/>
  <c r="M157" i="12" s="1"/>
  <c r="K157" i="12"/>
  <c r="H521" i="12"/>
  <c r="I521" i="12"/>
  <c r="J521" i="12" s="1"/>
  <c r="H477" i="12"/>
  <c r="I477" i="12"/>
  <c r="J477" i="12" s="1"/>
  <c r="L477" i="12" s="1"/>
  <c r="M477" i="12" s="1"/>
  <c r="I314" i="12"/>
  <c r="J314" i="12" s="1"/>
  <c r="H314" i="12"/>
  <c r="I278" i="12"/>
  <c r="J278" i="12" s="1"/>
  <c r="H278" i="12"/>
  <c r="H199" i="12"/>
  <c r="I199" i="12"/>
  <c r="J199" i="12" s="1"/>
  <c r="L53" i="12"/>
  <c r="M53" i="12" s="1"/>
  <c r="K53" i="12"/>
  <c r="I326" i="12"/>
  <c r="J326" i="12" s="1"/>
  <c r="H326" i="12"/>
  <c r="I169" i="12"/>
  <c r="J169" i="12" s="1"/>
  <c r="H169" i="12"/>
  <c r="I21" i="12"/>
  <c r="J21" i="12" s="1"/>
  <c r="H21" i="12"/>
  <c r="H10" i="12"/>
  <c r="I10" i="12"/>
  <c r="J10" i="12" s="1"/>
  <c r="I254" i="12"/>
  <c r="J254" i="12" s="1"/>
  <c r="H254" i="12"/>
  <c r="H252" i="12"/>
  <c r="I252" i="12"/>
  <c r="J252" i="12" s="1"/>
  <c r="L252" i="12" s="1"/>
  <c r="M252" i="12" s="1"/>
  <c r="H115" i="12"/>
  <c r="I115" i="12"/>
  <c r="J115" i="12" s="1"/>
  <c r="K36" i="12"/>
  <c r="L36" i="12"/>
  <c r="M36" i="12" s="1"/>
  <c r="N36" i="12" s="1"/>
  <c r="K31" i="12"/>
  <c r="L31" i="12"/>
  <c r="M31" i="12" s="1"/>
  <c r="H17" i="12"/>
  <c r="I17" i="12"/>
  <c r="J17" i="12" s="1"/>
  <c r="K17" i="12" s="1"/>
  <c r="N250" i="12"/>
  <c r="I245" i="12"/>
  <c r="J245" i="12" s="1"/>
  <c r="I50" i="12"/>
  <c r="J50" i="12" s="1"/>
  <c r="I492" i="12"/>
  <c r="J492" i="12" s="1"/>
  <c r="L492" i="12" s="1"/>
  <c r="I478" i="12"/>
  <c r="J478" i="12" s="1"/>
  <c r="H476" i="12"/>
  <c r="I455" i="12"/>
  <c r="J455" i="12" s="1"/>
  <c r="I440" i="12"/>
  <c r="J440" i="12" s="1"/>
  <c r="L297" i="12"/>
  <c r="M297" i="12" s="1"/>
  <c r="O297" i="12" s="1"/>
  <c r="P297" i="12" s="1"/>
  <c r="H283" i="12"/>
  <c r="K262" i="12"/>
  <c r="K250" i="12"/>
  <c r="O155" i="12"/>
  <c r="L23" i="12"/>
  <c r="M23" i="12" s="1"/>
  <c r="N23" i="12" s="1"/>
  <c r="I22" i="12"/>
  <c r="J22" i="12" s="1"/>
  <c r="Y510" i="12"/>
  <c r="N259" i="12"/>
  <c r="Y507" i="12"/>
  <c r="I426" i="12"/>
  <c r="J426" i="12" s="1"/>
  <c r="I327" i="12"/>
  <c r="J327" i="12" s="1"/>
  <c r="K327" i="12" s="1"/>
  <c r="AC244" i="12"/>
  <c r="I232" i="12"/>
  <c r="J232" i="12" s="1"/>
  <c r="I198" i="12"/>
  <c r="J198" i="12" s="1"/>
  <c r="I197" i="12"/>
  <c r="J197" i="12" s="1"/>
  <c r="L197" i="12" s="1"/>
  <c r="N197" i="12" s="1"/>
  <c r="I196" i="12"/>
  <c r="J196" i="12" s="1"/>
  <c r="K196" i="12" s="1"/>
  <c r="I187" i="12"/>
  <c r="J187" i="12" s="1"/>
  <c r="I39" i="12"/>
  <c r="J39" i="12" s="1"/>
  <c r="K39" i="12" s="1"/>
  <c r="H434" i="12"/>
  <c r="N262" i="12"/>
  <c r="H233" i="12"/>
  <c r="H225" i="12"/>
  <c r="L159" i="12"/>
  <c r="M159" i="12" s="1"/>
  <c r="O159" i="12" s="1"/>
  <c r="N56" i="12"/>
  <c r="N40" i="12"/>
  <c r="I26" i="12"/>
  <c r="J26" i="12" s="1"/>
  <c r="K499" i="12"/>
  <c r="L499" i="12"/>
  <c r="K521" i="12"/>
  <c r="L521" i="12"/>
  <c r="M521" i="12" s="1"/>
  <c r="G500" i="12"/>
  <c r="H491" i="12"/>
  <c r="I491" i="12"/>
  <c r="J491" i="12" s="1"/>
  <c r="N542" i="12"/>
  <c r="O542" i="12"/>
  <c r="P542" i="12" s="1"/>
  <c r="Q542" i="12" s="1"/>
  <c r="R542" i="12" s="1"/>
  <c r="N538" i="12"/>
  <c r="O538" i="12"/>
  <c r="P538" i="12" s="1"/>
  <c r="Q538" i="12" s="1"/>
  <c r="R538" i="12" s="1"/>
  <c r="H517" i="12"/>
  <c r="I517" i="12"/>
  <c r="J517" i="12" s="1"/>
  <c r="K492" i="12"/>
  <c r="N534" i="12"/>
  <c r="O534" i="12"/>
  <c r="P534" i="12" s="1"/>
  <c r="Q534" i="12" s="1"/>
  <c r="R534" i="12" s="1"/>
  <c r="N543" i="12"/>
  <c r="O543" i="12"/>
  <c r="P543" i="12" s="1"/>
  <c r="Q543" i="12" s="1"/>
  <c r="R543" i="12" s="1"/>
  <c r="H501" i="12"/>
  <c r="I501" i="12"/>
  <c r="J501" i="12" s="1"/>
  <c r="N545" i="12"/>
  <c r="O545" i="12"/>
  <c r="P545" i="12" s="1"/>
  <c r="Q545" i="12" s="1"/>
  <c r="R545" i="12" s="1"/>
  <c r="N541" i="12"/>
  <c r="O541" i="12"/>
  <c r="P541" i="12" s="1"/>
  <c r="Q541" i="12" s="1"/>
  <c r="R541" i="12" s="1"/>
  <c r="N535" i="12"/>
  <c r="O535" i="12"/>
  <c r="P535" i="12" s="1"/>
  <c r="Q535" i="12" s="1"/>
  <c r="R535" i="12" s="1"/>
  <c r="H527" i="12"/>
  <c r="I527" i="12"/>
  <c r="J527" i="12" s="1"/>
  <c r="H495" i="12"/>
  <c r="I495" i="12"/>
  <c r="J495" i="12" s="1"/>
  <c r="H523" i="12"/>
  <c r="I523" i="12"/>
  <c r="J523" i="12" s="1"/>
  <c r="N531" i="12"/>
  <c r="O531" i="12"/>
  <c r="P531" i="12" s="1"/>
  <c r="Q531" i="12" s="1"/>
  <c r="R531" i="12" s="1"/>
  <c r="K516" i="12"/>
  <c r="L516" i="12"/>
  <c r="M516" i="12" s="1"/>
  <c r="N544" i="12"/>
  <c r="O544" i="12"/>
  <c r="P544" i="12" s="1"/>
  <c r="Q544" i="12" s="1"/>
  <c r="R544" i="12" s="1"/>
  <c r="N540" i="12"/>
  <c r="O540" i="12"/>
  <c r="P540" i="12" s="1"/>
  <c r="Q540" i="12" s="1"/>
  <c r="R540" i="12" s="1"/>
  <c r="H522" i="12"/>
  <c r="I522" i="12"/>
  <c r="J522" i="12" s="1"/>
  <c r="H520" i="12"/>
  <c r="I520" i="12"/>
  <c r="J520" i="12" s="1"/>
  <c r="K477" i="12"/>
  <c r="N539" i="12"/>
  <c r="O539" i="12"/>
  <c r="P539" i="12" s="1"/>
  <c r="Q539" i="12" s="1"/>
  <c r="R539" i="12" s="1"/>
  <c r="K528" i="12"/>
  <c r="L528" i="12"/>
  <c r="M528" i="12" s="1"/>
  <c r="H528" i="12"/>
  <c r="H516" i="12"/>
  <c r="N508" i="12"/>
  <c r="L466" i="12"/>
  <c r="M466" i="12" s="1"/>
  <c r="K466" i="12"/>
  <c r="K465" i="12"/>
  <c r="L465" i="12"/>
  <c r="M465" i="12" s="1"/>
  <c r="K462" i="12"/>
  <c r="L462" i="12"/>
  <c r="M462" i="12" s="1"/>
  <c r="H444" i="12"/>
  <c r="I444" i="12"/>
  <c r="J444" i="12" s="1"/>
  <c r="H437" i="12"/>
  <c r="I437" i="12"/>
  <c r="J437" i="12" s="1"/>
  <c r="G425" i="12"/>
  <c r="L328" i="12"/>
  <c r="M328" i="12" s="1"/>
  <c r="K328" i="12"/>
  <c r="N287" i="12"/>
  <c r="O287" i="12"/>
  <c r="H492" i="12"/>
  <c r="H460" i="12"/>
  <c r="I460" i="12"/>
  <c r="J460" i="12" s="1"/>
  <c r="G427" i="12"/>
  <c r="H428" i="12"/>
  <c r="I428" i="12"/>
  <c r="J428" i="12" s="1"/>
  <c r="N386" i="12"/>
  <c r="O386" i="12"/>
  <c r="N383" i="12"/>
  <c r="O383" i="12"/>
  <c r="K453" i="12"/>
  <c r="L453" i="12"/>
  <c r="M453" i="12" s="1"/>
  <c r="Y490" i="12"/>
  <c r="H479" i="12"/>
  <c r="I479" i="12"/>
  <c r="J479" i="12" s="1"/>
  <c r="N468" i="12"/>
  <c r="O468" i="12"/>
  <c r="P468" i="12" s="1"/>
  <c r="Q468" i="12" s="1"/>
  <c r="R468" i="12" s="1"/>
  <c r="H448" i="12"/>
  <c r="I448" i="12"/>
  <c r="J448" i="12" s="1"/>
  <c r="J425" i="12"/>
  <c r="K426" i="12"/>
  <c r="L426" i="12"/>
  <c r="M426" i="12" s="1"/>
  <c r="I525" i="12"/>
  <c r="J525" i="12" s="1"/>
  <c r="N498" i="12"/>
  <c r="I485" i="12"/>
  <c r="J485" i="12" s="1"/>
  <c r="I484" i="12"/>
  <c r="J484" i="12" s="1"/>
  <c r="H483" i="12"/>
  <c r="I483" i="12"/>
  <c r="J483" i="12" s="1"/>
  <c r="H467" i="12"/>
  <c r="I467" i="12"/>
  <c r="J467" i="12" s="1"/>
  <c r="L327" i="12"/>
  <c r="M327" i="12" s="1"/>
  <c r="K498" i="12"/>
  <c r="H480" i="12"/>
  <c r="K476" i="12"/>
  <c r="L476" i="12"/>
  <c r="M476" i="12" s="1"/>
  <c r="I461" i="12"/>
  <c r="J461" i="12" s="1"/>
  <c r="H461" i="12"/>
  <c r="H441" i="12"/>
  <c r="I441" i="12"/>
  <c r="J441" i="12" s="1"/>
  <c r="K384" i="12"/>
  <c r="L384" i="12"/>
  <c r="M384" i="12" s="1"/>
  <c r="K318" i="12"/>
  <c r="L318" i="12"/>
  <c r="M318" i="12" s="1"/>
  <c r="H282" i="12"/>
  <c r="I282" i="12"/>
  <c r="J282" i="12" s="1"/>
  <c r="L454" i="12"/>
  <c r="M454" i="12" s="1"/>
  <c r="K454" i="12"/>
  <c r="I504" i="12"/>
  <c r="J504" i="12" s="1"/>
  <c r="L482" i="12"/>
  <c r="M482" i="12" s="1"/>
  <c r="L481" i="12"/>
  <c r="M481" i="12" s="1"/>
  <c r="K481" i="12"/>
  <c r="K480" i="12"/>
  <c r="L480" i="12"/>
  <c r="M480" i="12" s="1"/>
  <c r="H459" i="12"/>
  <c r="I459" i="12"/>
  <c r="J459" i="12" s="1"/>
  <c r="I449" i="12"/>
  <c r="J449" i="12" s="1"/>
  <c r="H449" i="12"/>
  <c r="H475" i="12"/>
  <c r="I475" i="12"/>
  <c r="J475" i="12" s="1"/>
  <c r="H296" i="12"/>
  <c r="I296" i="12"/>
  <c r="J296" i="12" s="1"/>
  <c r="K286" i="12"/>
  <c r="L286" i="12"/>
  <c r="M286" i="12" s="1"/>
  <c r="H285" i="12"/>
  <c r="I285" i="12"/>
  <c r="J285" i="12" s="1"/>
  <c r="H273" i="12"/>
  <c r="I273" i="12"/>
  <c r="J273" i="12" s="1"/>
  <c r="K254" i="12"/>
  <c r="L254" i="12"/>
  <c r="M254" i="12" s="1"/>
  <c r="H135" i="12"/>
  <c r="I135" i="12"/>
  <c r="J135" i="12" s="1"/>
  <c r="K302" i="12"/>
  <c r="L302" i="12"/>
  <c r="M302" i="12" s="1"/>
  <c r="H299" i="12"/>
  <c r="I299" i="12"/>
  <c r="J299" i="12" s="1"/>
  <c r="H290" i="12"/>
  <c r="I290" i="12"/>
  <c r="J290" i="12" s="1"/>
  <c r="K274" i="12"/>
  <c r="L274" i="12"/>
  <c r="M274" i="12" s="1"/>
  <c r="H260" i="12"/>
  <c r="I260" i="12"/>
  <c r="J260" i="12" s="1"/>
  <c r="K199" i="12"/>
  <c r="L199" i="12"/>
  <c r="N199" i="12" s="1"/>
  <c r="N98" i="12"/>
  <c r="O98" i="12"/>
  <c r="I325" i="12"/>
  <c r="J325" i="12" s="1"/>
  <c r="H325" i="12"/>
  <c r="I301" i="12"/>
  <c r="J301" i="12" s="1"/>
  <c r="H301" i="12"/>
  <c r="K283" i="12"/>
  <c r="L283" i="12"/>
  <c r="M283" i="12" s="1"/>
  <c r="I279" i="12"/>
  <c r="J279" i="12" s="1"/>
  <c r="H279" i="12"/>
  <c r="I263" i="12"/>
  <c r="J263" i="12" s="1"/>
  <c r="H263" i="12"/>
  <c r="H223" i="12"/>
  <c r="I223" i="12"/>
  <c r="J223" i="12" s="1"/>
  <c r="H206" i="12"/>
  <c r="I206" i="12"/>
  <c r="J206" i="12" s="1"/>
  <c r="N159" i="12"/>
  <c r="O158" i="12"/>
  <c r="N158" i="12"/>
  <c r="K291" i="12"/>
  <c r="L291" i="12"/>
  <c r="M291" i="12" s="1"/>
  <c r="I288" i="12"/>
  <c r="J288" i="12" s="1"/>
  <c r="H288" i="12"/>
  <c r="K237" i="12"/>
  <c r="L237" i="12"/>
  <c r="M237" i="12" s="1"/>
  <c r="H235" i="12"/>
  <c r="I235" i="12"/>
  <c r="J235" i="12" s="1"/>
  <c r="K192" i="12"/>
  <c r="L192" i="12"/>
  <c r="N192" i="12" s="1"/>
  <c r="H298" i="12"/>
  <c r="I298" i="12"/>
  <c r="J298" i="12" s="1"/>
  <c r="K264" i="12"/>
  <c r="L264" i="12"/>
  <c r="M264" i="12" s="1"/>
  <c r="K210" i="12"/>
  <c r="L210" i="12"/>
  <c r="M210" i="12" s="1"/>
  <c r="H195" i="12"/>
  <c r="I195" i="12"/>
  <c r="J195" i="12" s="1"/>
  <c r="H281" i="12"/>
  <c r="I281" i="12"/>
  <c r="J281" i="12" s="1"/>
  <c r="I261" i="12"/>
  <c r="J261" i="12" s="1"/>
  <c r="H261" i="12"/>
  <c r="H258" i="12"/>
  <c r="I258" i="12"/>
  <c r="J258" i="12" s="1"/>
  <c r="K252" i="12"/>
  <c r="K201" i="12"/>
  <c r="L201" i="12"/>
  <c r="N201" i="12" s="1"/>
  <c r="N53" i="12"/>
  <c r="O53" i="12"/>
  <c r="H289" i="12"/>
  <c r="I289" i="12"/>
  <c r="J289" i="12" s="1"/>
  <c r="K277" i="12"/>
  <c r="L277" i="12"/>
  <c r="M277" i="12" s="1"/>
  <c r="H276" i="12"/>
  <c r="I276" i="12"/>
  <c r="J276" i="12" s="1"/>
  <c r="K266" i="12"/>
  <c r="L266" i="12"/>
  <c r="M266" i="12" s="1"/>
  <c r="O96" i="12"/>
  <c r="N96" i="12"/>
  <c r="K239" i="12"/>
  <c r="L239" i="12"/>
  <c r="M239" i="12" s="1"/>
  <c r="K217" i="12"/>
  <c r="L217" i="12"/>
  <c r="M217" i="12" s="1"/>
  <c r="H216" i="12"/>
  <c r="I216" i="12"/>
  <c r="J216" i="12" s="1"/>
  <c r="H200" i="12"/>
  <c r="I200" i="12"/>
  <c r="J200" i="12" s="1"/>
  <c r="K197" i="12"/>
  <c r="K169" i="12"/>
  <c r="L169" i="12"/>
  <c r="M169" i="12" s="1"/>
  <c r="K160" i="12"/>
  <c r="L160" i="12"/>
  <c r="M160" i="12" s="1"/>
  <c r="H38" i="12"/>
  <c r="I38" i="12"/>
  <c r="J38" i="12" s="1"/>
  <c r="K15" i="12"/>
  <c r="L15" i="12"/>
  <c r="M15" i="12" s="1"/>
  <c r="L251" i="12"/>
  <c r="M251" i="12" s="1"/>
  <c r="H249" i="12"/>
  <c r="I249" i="12"/>
  <c r="J249" i="12" s="1"/>
  <c r="H238" i="12"/>
  <c r="I238" i="12"/>
  <c r="J238" i="12" s="1"/>
  <c r="K236" i="12"/>
  <c r="L236" i="12"/>
  <c r="N236" i="12" s="1"/>
  <c r="K229" i="12"/>
  <c r="L229" i="12"/>
  <c r="M229" i="12" s="1"/>
  <c r="K225" i="12"/>
  <c r="L225" i="12"/>
  <c r="N225" i="12" s="1"/>
  <c r="H224" i="12"/>
  <c r="I224" i="12"/>
  <c r="J224" i="12" s="1"/>
  <c r="L196" i="12"/>
  <c r="N196" i="12" s="1"/>
  <c r="H191" i="12"/>
  <c r="I191" i="12"/>
  <c r="J191" i="12" s="1"/>
  <c r="H181" i="12"/>
  <c r="I181" i="12"/>
  <c r="J181" i="12" s="1"/>
  <c r="K120" i="12"/>
  <c r="L120" i="12"/>
  <c r="M120" i="12" s="1"/>
  <c r="I119" i="12"/>
  <c r="J119" i="12" s="1"/>
  <c r="H119" i="12"/>
  <c r="K115" i="12"/>
  <c r="L115" i="12"/>
  <c r="M115" i="12" s="1"/>
  <c r="I292" i="12"/>
  <c r="J292" i="12" s="1"/>
  <c r="I284" i="12"/>
  <c r="J284" i="12" s="1"/>
  <c r="I275" i="12"/>
  <c r="J275" i="12" s="1"/>
  <c r="I267" i="12"/>
  <c r="J267" i="12" s="1"/>
  <c r="I257" i="12"/>
  <c r="J257" i="12" s="1"/>
  <c r="I255" i="12"/>
  <c r="J255" i="12" s="1"/>
  <c r="H246" i="12"/>
  <c r="I246" i="12"/>
  <c r="J246" i="12" s="1"/>
  <c r="K233" i="12"/>
  <c r="L233" i="12"/>
  <c r="M233" i="12" s="1"/>
  <c r="H227" i="12"/>
  <c r="I227" i="12"/>
  <c r="J227" i="12" s="1"/>
  <c r="N153" i="12"/>
  <c r="O153" i="12"/>
  <c r="N95" i="12"/>
  <c r="O95" i="12"/>
  <c r="N31" i="12"/>
  <c r="O31" i="12"/>
  <c r="K22" i="12"/>
  <c r="L22" i="12"/>
  <c r="M22" i="12" s="1"/>
  <c r="H251" i="12"/>
  <c r="H228" i="12"/>
  <c r="I228" i="12"/>
  <c r="J228" i="12" s="1"/>
  <c r="K213" i="12"/>
  <c r="L213" i="12"/>
  <c r="M213" i="12" s="1"/>
  <c r="H212" i="12"/>
  <c r="I212" i="12"/>
  <c r="J212" i="12" s="1"/>
  <c r="N154" i="12"/>
  <c r="O154" i="12"/>
  <c r="K134" i="12"/>
  <c r="L134" i="12"/>
  <c r="M134" i="12" s="1"/>
  <c r="K99" i="12"/>
  <c r="L99" i="12"/>
  <c r="M99" i="12" s="1"/>
  <c r="H51" i="12"/>
  <c r="I51" i="12"/>
  <c r="J51" i="12" s="1"/>
  <c r="L33" i="12"/>
  <c r="M33" i="12" s="1"/>
  <c r="I214" i="12"/>
  <c r="J214" i="12" s="1"/>
  <c r="O13" i="12"/>
  <c r="N13" i="12"/>
  <c r="AC265" i="12"/>
  <c r="AC253" i="12"/>
  <c r="K222" i="12"/>
  <c r="L222" i="12"/>
  <c r="M222" i="12" s="1"/>
  <c r="K204" i="12"/>
  <c r="L204" i="12"/>
  <c r="N204" i="12" s="1"/>
  <c r="K194" i="12"/>
  <c r="L194" i="12"/>
  <c r="N194" i="12" s="1"/>
  <c r="H116" i="12"/>
  <c r="I116" i="12"/>
  <c r="J116" i="12" s="1"/>
  <c r="L35" i="12"/>
  <c r="M35" i="12" s="1"/>
  <c r="K35" i="12"/>
  <c r="I14" i="12"/>
  <c r="J14" i="12" s="1"/>
  <c r="H14" i="12"/>
  <c r="H248" i="12"/>
  <c r="I248" i="12"/>
  <c r="J248" i="12" s="1"/>
  <c r="K245" i="12"/>
  <c r="L245" i="12"/>
  <c r="M245" i="12" s="1"/>
  <c r="H217" i="12"/>
  <c r="K203" i="12"/>
  <c r="L203" i="12"/>
  <c r="M203" i="12" s="1"/>
  <c r="L202" i="12"/>
  <c r="N202" i="12" s="1"/>
  <c r="L156" i="12"/>
  <c r="M156" i="12" s="1"/>
  <c r="K156" i="12"/>
  <c r="N150" i="12"/>
  <c r="O150" i="12"/>
  <c r="K96" i="12"/>
  <c r="I27" i="12"/>
  <c r="J27" i="12" s="1"/>
  <c r="K26" i="12"/>
  <c r="L26" i="12"/>
  <c r="M26" i="12" s="1"/>
  <c r="I231" i="12"/>
  <c r="J231" i="12" s="1"/>
  <c r="L193" i="12"/>
  <c r="N193" i="12" s="1"/>
  <c r="O161" i="12"/>
  <c r="L152" i="12"/>
  <c r="M152" i="12" s="1"/>
  <c r="K151" i="12"/>
  <c r="I133" i="12"/>
  <c r="J133" i="12" s="1"/>
  <c r="K40" i="12"/>
  <c r="K25" i="12"/>
  <c r="H7" i="12"/>
  <c r="I7" i="12"/>
  <c r="J7" i="12" s="1"/>
  <c r="I215" i="12"/>
  <c r="J215" i="12" s="1"/>
  <c r="I211" i="12"/>
  <c r="J211" i="12" s="1"/>
  <c r="I205" i="12"/>
  <c r="J205" i="12" s="1"/>
  <c r="K158" i="12"/>
  <c r="L117" i="12"/>
  <c r="M117" i="12" s="1"/>
  <c r="L39" i="12"/>
  <c r="M39" i="12" s="1"/>
  <c r="H25" i="12"/>
  <c r="O23" i="12"/>
  <c r="I20" i="12"/>
  <c r="J20" i="12" s="1"/>
  <c r="I9" i="12"/>
  <c r="J9" i="12" s="1"/>
  <c r="O36" i="12"/>
  <c r="H32" i="12"/>
  <c r="I32" i="12"/>
  <c r="J32" i="12" s="1"/>
  <c r="K8" i="12"/>
  <c r="L8" i="12"/>
  <c r="M8" i="12" s="1"/>
  <c r="I180" i="12"/>
  <c r="J180" i="12" s="1"/>
  <c r="H53" i="12"/>
  <c r="I24" i="12"/>
  <c r="J24" i="12" s="1"/>
  <c r="K155" i="12"/>
  <c r="H6" i="12"/>
  <c r="I6" i="12"/>
  <c r="J6" i="12" s="1"/>
  <c r="D75" i="11"/>
  <c r="D74" i="11"/>
  <c r="D73" i="11"/>
  <c r="D72" i="11"/>
  <c r="D71" i="11"/>
  <c r="D70" i="11"/>
  <c r="D67" i="11"/>
  <c r="D66" i="11"/>
  <c r="D63" i="11"/>
  <c r="D62" i="11"/>
  <c r="B62" i="11"/>
  <c r="D61" i="11"/>
  <c r="D60" i="11"/>
  <c r="D59" i="11"/>
  <c r="D58" i="11"/>
  <c r="D55" i="11"/>
  <c r="D54" i="11"/>
  <c r="D53" i="11"/>
  <c r="D52" i="11"/>
  <c r="D51" i="11"/>
  <c r="D50" i="11"/>
  <c r="D47" i="11"/>
  <c r="D46" i="11"/>
  <c r="D45" i="11"/>
  <c r="D44" i="11"/>
  <c r="D43" i="11"/>
  <c r="D42" i="11"/>
  <c r="D39" i="11"/>
  <c r="D38" i="11"/>
  <c r="D37" i="11"/>
  <c r="D36" i="11"/>
  <c r="D35" i="11"/>
  <c r="D34" i="11"/>
  <c r="C32" i="11"/>
  <c r="B32" i="11"/>
  <c r="C27" i="11"/>
  <c r="B27" i="11"/>
  <c r="D25" i="11"/>
  <c r="D24" i="11"/>
  <c r="C23" i="11"/>
  <c r="B23" i="11"/>
  <c r="D21" i="11"/>
  <c r="C20" i="11"/>
  <c r="B20" i="11"/>
  <c r="D16" i="11"/>
  <c r="D15" i="11"/>
  <c r="D11" i="11"/>
  <c r="D9" i="11"/>
  <c r="C8" i="11"/>
  <c r="B8" i="11"/>
  <c r="D6" i="11"/>
  <c r="D4" i="11"/>
  <c r="D335" i="8"/>
  <c r="D307" i="8"/>
  <c r="D305" i="8"/>
  <c r="D304" i="8"/>
  <c r="D303" i="8"/>
  <c r="D302" i="8"/>
  <c r="D301" i="8"/>
  <c r="D300" i="8"/>
  <c r="D299" i="8"/>
  <c r="D298" i="8"/>
  <c r="D297" i="8"/>
  <c r="D470" i="10"/>
  <c r="D469" i="10"/>
  <c r="D468" i="10"/>
  <c r="D466" i="10"/>
  <c r="D465" i="10"/>
  <c r="D464" i="10"/>
  <c r="D463" i="10"/>
  <c r="D462" i="10"/>
  <c r="D461" i="10"/>
  <c r="D460" i="10"/>
  <c r="D459" i="10"/>
  <c r="D458" i="10"/>
  <c r="D457" i="10"/>
  <c r="D456" i="10"/>
  <c r="D454" i="10"/>
  <c r="D453" i="10"/>
  <c r="D452" i="10"/>
  <c r="D451" i="10"/>
  <c r="D450" i="10"/>
  <c r="D449" i="10"/>
  <c r="D448" i="10"/>
  <c r="D447" i="10"/>
  <c r="D446" i="10"/>
  <c r="D445" i="10"/>
  <c r="D444" i="10"/>
  <c r="D443" i="10"/>
  <c r="D442" i="10"/>
  <c r="D441" i="10"/>
  <c r="D440" i="10"/>
  <c r="D439" i="10"/>
  <c r="D438" i="10"/>
  <c r="D437" i="10"/>
  <c r="D436" i="10"/>
  <c r="D435" i="10"/>
  <c r="D432" i="10"/>
  <c r="D431" i="10"/>
  <c r="D430" i="10"/>
  <c r="D429" i="10"/>
  <c r="D428" i="10"/>
  <c r="D427" i="10"/>
  <c r="D426" i="10"/>
  <c r="D425" i="10"/>
  <c r="D424" i="10"/>
  <c r="D423" i="10"/>
  <c r="D422" i="10"/>
  <c r="D421" i="10"/>
  <c r="D420" i="10"/>
  <c r="D419" i="10"/>
  <c r="D418" i="10"/>
  <c r="D417" i="10"/>
  <c r="D416" i="10"/>
  <c r="D415" i="10"/>
  <c r="D414" i="10"/>
  <c r="D413" i="10"/>
  <c r="D412" i="10"/>
  <c r="D411" i="10"/>
  <c r="D410" i="10"/>
  <c r="D409" i="10"/>
  <c r="D408" i="10"/>
  <c r="D406" i="10"/>
  <c r="D405" i="10"/>
  <c r="D404" i="10"/>
  <c r="D403" i="10"/>
  <c r="D402" i="10"/>
  <c r="D401" i="10"/>
  <c r="D398" i="10"/>
  <c r="D397" i="10"/>
  <c r="D396" i="10"/>
  <c r="D395" i="10"/>
  <c r="D394"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58" i="10"/>
  <c r="D357" i="10"/>
  <c r="D356" i="10"/>
  <c r="D355" i="10"/>
  <c r="D354" i="10"/>
  <c r="D353" i="10"/>
  <c r="D352" i="10"/>
  <c r="D351" i="10"/>
  <c r="D349" i="10"/>
  <c r="D348" i="10"/>
  <c r="D347" i="10"/>
  <c r="D346"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321" i="10"/>
  <c r="D318" i="10"/>
  <c r="D317" i="10"/>
  <c r="D316" i="10"/>
  <c r="D315" i="10"/>
  <c r="D314" i="10"/>
  <c r="D313" i="10"/>
  <c r="D312" i="10"/>
  <c r="D311" i="10"/>
  <c r="D310" i="10"/>
  <c r="D309" i="10"/>
  <c r="D308" i="10"/>
  <c r="D307" i="10"/>
  <c r="D306" i="10"/>
  <c r="D305" i="10"/>
  <c r="D304" i="10"/>
  <c r="D303" i="10"/>
  <c r="M302" i="10"/>
  <c r="L302" i="10"/>
  <c r="D299" i="10"/>
  <c r="D298" i="10"/>
  <c r="D297" i="10"/>
  <c r="D296" i="10"/>
  <c r="D295" i="10"/>
  <c r="D294" i="10"/>
  <c r="D293" i="10"/>
  <c r="D292" i="10"/>
  <c r="D291"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0" i="10"/>
  <c r="D249" i="10"/>
  <c r="D248" i="10"/>
  <c r="D247" i="10"/>
  <c r="D246" i="10"/>
  <c r="D245" i="10"/>
  <c r="D244" i="10"/>
  <c r="D241" i="10"/>
  <c r="D240" i="10"/>
  <c r="D239" i="10"/>
  <c r="D238" i="10"/>
  <c r="D237" i="10"/>
  <c r="D236" i="10"/>
  <c r="D235" i="10"/>
  <c r="D234" i="10"/>
  <c r="D233" i="10"/>
  <c r="D232" i="10"/>
  <c r="D231" i="10"/>
  <c r="D228" i="10"/>
  <c r="D225" i="10"/>
  <c r="D224" i="10"/>
  <c r="D223" i="10"/>
  <c r="D222" i="10"/>
  <c r="D221"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89" i="10"/>
  <c r="D188" i="10"/>
  <c r="D187" i="10"/>
  <c r="D186" i="10"/>
  <c r="D185" i="10"/>
  <c r="D184" i="10"/>
  <c r="D183" i="10"/>
  <c r="D182" i="10"/>
  <c r="D181" i="10"/>
  <c r="D180" i="10"/>
  <c r="D179" i="10"/>
  <c r="D178" i="10"/>
  <c r="D177" i="10"/>
  <c r="D176" i="10"/>
  <c r="D175" i="10"/>
  <c r="D174" i="10"/>
  <c r="D173" i="10"/>
  <c r="D172" i="10"/>
  <c r="D171" i="10"/>
  <c r="D170" i="10"/>
  <c r="D169" i="10"/>
  <c r="D166" i="10"/>
  <c r="D165" i="10"/>
  <c r="D164" i="10"/>
  <c r="D163" i="10"/>
  <c r="D162" i="10"/>
  <c r="D161" i="10"/>
  <c r="D160" i="10"/>
  <c r="D159" i="10"/>
  <c r="D158" i="10"/>
  <c r="D157" i="10"/>
  <c r="D156" i="10"/>
  <c r="D155" i="10"/>
  <c r="D154"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1" i="10"/>
  <c r="D107" i="10"/>
  <c r="D106" i="10"/>
  <c r="D105" i="10"/>
  <c r="D104" i="10"/>
  <c r="D103" i="10"/>
  <c r="D100" i="10"/>
  <c r="D99" i="10"/>
  <c r="D98" i="10"/>
  <c r="D97" i="10"/>
  <c r="D96" i="10"/>
  <c r="D95" i="10"/>
  <c r="D94" i="10"/>
  <c r="D93" i="10"/>
  <c r="D92" i="10"/>
  <c r="D91" i="10"/>
  <c r="D90" i="10"/>
  <c r="D88" i="10"/>
  <c r="D87" i="10"/>
  <c r="D86" i="10"/>
  <c r="D85" i="10"/>
  <c r="D84" i="10"/>
  <c r="M83" i="10"/>
  <c r="L83" i="10"/>
  <c r="C83" i="10"/>
  <c r="C102" i="10" s="1"/>
  <c r="C110" i="10" s="1"/>
  <c r="C113" i="10" s="1"/>
  <c r="C153" i="10" s="1"/>
  <c r="C168" i="10" s="1"/>
  <c r="C191" i="10" s="1"/>
  <c r="C243" i="10" s="1"/>
  <c r="C252" i="10" s="1"/>
  <c r="C290" i="10" s="1"/>
  <c r="C302" i="10" s="1"/>
  <c r="C320" i="10" s="1"/>
  <c r="C367" i="10" s="1"/>
  <c r="B83" i="10"/>
  <c r="B102" i="10" s="1"/>
  <c r="B110" i="10" s="1"/>
  <c r="B113" i="10" s="1"/>
  <c r="B153" i="10" s="1"/>
  <c r="B168" i="10" s="1"/>
  <c r="B191" i="10" s="1"/>
  <c r="B243" i="10" s="1"/>
  <c r="B252" i="10" s="1"/>
  <c r="B290" i="10" s="1"/>
  <c r="B302" i="10" s="1"/>
  <c r="B320" i="10" s="1"/>
  <c r="B367" i="10" s="1"/>
  <c r="D81" i="10"/>
  <c r="D80" i="10"/>
  <c r="D77" i="10"/>
  <c r="D75" i="10"/>
  <c r="D74" i="10"/>
  <c r="D73" i="10"/>
  <c r="D72" i="10"/>
  <c r="D71" i="10"/>
  <c r="D70" i="10"/>
  <c r="D69" i="10"/>
  <c r="D68" i="10"/>
  <c r="D65" i="10"/>
  <c r="D64" i="10"/>
  <c r="D63" i="10"/>
  <c r="D62" i="10"/>
  <c r="D61" i="10"/>
  <c r="D60" i="10"/>
  <c r="D59" i="10"/>
  <c r="D58" i="10"/>
  <c r="D57" i="10"/>
  <c r="D56"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4" i="10"/>
  <c r="D23" i="10"/>
  <c r="D22" i="10"/>
  <c r="D21" i="10"/>
  <c r="D17" i="10"/>
  <c r="D16" i="10"/>
  <c r="D15" i="10"/>
  <c r="D14" i="10"/>
  <c r="D12" i="10"/>
  <c r="D11" i="10"/>
  <c r="D10" i="10"/>
  <c r="D9" i="10"/>
  <c r="D8" i="10"/>
  <c r="D7" i="10"/>
  <c r="D5" i="10"/>
  <c r="D4" i="10"/>
  <c r="N297" i="12" l="1"/>
  <c r="K50" i="12"/>
  <c r="L50" i="12"/>
  <c r="M50" i="12" s="1"/>
  <c r="L10" i="12"/>
  <c r="M10" i="12" s="1"/>
  <c r="K10" i="12"/>
  <c r="L187" i="12"/>
  <c r="M187" i="12" s="1"/>
  <c r="K187" i="12"/>
  <c r="L21" i="12"/>
  <c r="M21" i="12" s="1"/>
  <c r="K21" i="12"/>
  <c r="K198" i="12"/>
  <c r="L198" i="12"/>
  <c r="N198" i="12" s="1"/>
  <c r="L455" i="12"/>
  <c r="M455" i="12" s="1"/>
  <c r="K455" i="12"/>
  <c r="K278" i="12"/>
  <c r="L278" i="12"/>
  <c r="M278" i="12" s="1"/>
  <c r="O157" i="12"/>
  <c r="N157" i="12"/>
  <c r="L440" i="12"/>
  <c r="M440" i="12" s="1"/>
  <c r="K440" i="12"/>
  <c r="L17" i="12"/>
  <c r="M17" i="12" s="1"/>
  <c r="K232" i="12"/>
  <c r="L232" i="12"/>
  <c r="M232" i="12" s="1"/>
  <c r="L478" i="12"/>
  <c r="M478" i="12" s="1"/>
  <c r="K478" i="12"/>
  <c r="K326" i="12"/>
  <c r="L326" i="12"/>
  <c r="M326" i="12" s="1"/>
  <c r="K314" i="12"/>
  <c r="L314" i="12"/>
  <c r="M314" i="12" s="1"/>
  <c r="K205" i="12"/>
  <c r="L205" i="12"/>
  <c r="N205" i="12" s="1"/>
  <c r="N115" i="12"/>
  <c r="O115" i="12"/>
  <c r="K479" i="12"/>
  <c r="L479" i="12"/>
  <c r="M479" i="12" s="1"/>
  <c r="K9" i="12"/>
  <c r="L9" i="12"/>
  <c r="M9" i="12" s="1"/>
  <c r="L211" i="12"/>
  <c r="M211" i="12" s="1"/>
  <c r="K211" i="12"/>
  <c r="O35" i="12"/>
  <c r="N35" i="12"/>
  <c r="N222" i="12"/>
  <c r="O222" i="12"/>
  <c r="L51" i="12"/>
  <c r="M51" i="12" s="1"/>
  <c r="K51" i="12"/>
  <c r="K212" i="12"/>
  <c r="L212" i="12"/>
  <c r="M212" i="12" s="1"/>
  <c r="N15" i="12"/>
  <c r="O15" i="12"/>
  <c r="N239" i="12"/>
  <c r="O239" i="12"/>
  <c r="N277" i="12"/>
  <c r="O277" i="12"/>
  <c r="N252" i="12"/>
  <c r="O252" i="12"/>
  <c r="P252" i="12" s="1"/>
  <c r="L195" i="12"/>
  <c r="N195" i="12" s="1"/>
  <c r="K195" i="12"/>
  <c r="K206" i="12"/>
  <c r="L206" i="12"/>
  <c r="N206" i="12" s="1"/>
  <c r="K290" i="12"/>
  <c r="L290" i="12"/>
  <c r="M290" i="12" s="1"/>
  <c r="K135" i="12"/>
  <c r="L135" i="12"/>
  <c r="M135" i="12" s="1"/>
  <c r="K285" i="12"/>
  <c r="L285" i="12"/>
  <c r="M285" i="12" s="1"/>
  <c r="N480" i="12"/>
  <c r="O480" i="12"/>
  <c r="P480" i="12" s="1"/>
  <c r="Q480" i="12" s="1"/>
  <c r="R480" i="12" s="1"/>
  <c r="K282" i="12"/>
  <c r="L282" i="12"/>
  <c r="M282" i="12" s="1"/>
  <c r="L467" i="12"/>
  <c r="M467" i="12" s="1"/>
  <c r="K467" i="12"/>
  <c r="N426" i="12"/>
  <c r="O426" i="12"/>
  <c r="P426" i="12" s="1"/>
  <c r="L428" i="12"/>
  <c r="M428" i="12" s="1"/>
  <c r="K428" i="12"/>
  <c r="J427" i="12"/>
  <c r="K520" i="12"/>
  <c r="L520" i="12"/>
  <c r="M520" i="12" s="1"/>
  <c r="O516" i="12"/>
  <c r="P516" i="12" s="1"/>
  <c r="Q516" i="12" s="1"/>
  <c r="R516" i="12" s="1"/>
  <c r="N516" i="12"/>
  <c r="K527" i="12"/>
  <c r="L527" i="12"/>
  <c r="M527" i="12" s="1"/>
  <c r="L501" i="12"/>
  <c r="K501" i="12"/>
  <c r="N492" i="12"/>
  <c r="Y492" i="12"/>
  <c r="L491" i="12"/>
  <c r="K491" i="12"/>
  <c r="L180" i="12"/>
  <c r="M180" i="12" s="1"/>
  <c r="K180" i="12"/>
  <c r="L20" i="12"/>
  <c r="M20" i="12" s="1"/>
  <c r="K20" i="12"/>
  <c r="K215" i="12"/>
  <c r="L215" i="12"/>
  <c r="M215" i="12" s="1"/>
  <c r="N152" i="12"/>
  <c r="O152" i="12"/>
  <c r="N245" i="12"/>
  <c r="O245" i="12"/>
  <c r="P245" i="12" s="1"/>
  <c r="L116" i="12"/>
  <c r="M116" i="12" s="1"/>
  <c r="K116" i="12"/>
  <c r="L255" i="12"/>
  <c r="M255" i="12" s="1"/>
  <c r="K255" i="12"/>
  <c r="K288" i="12"/>
  <c r="L288" i="12"/>
  <c r="M288" i="12" s="1"/>
  <c r="K279" i="12"/>
  <c r="L279" i="12"/>
  <c r="M279" i="12" s="1"/>
  <c r="K461" i="12"/>
  <c r="L461" i="12"/>
  <c r="M461" i="12" s="1"/>
  <c r="N462" i="12"/>
  <c r="O462" i="12"/>
  <c r="P462" i="12" s="1"/>
  <c r="Q462" i="12" s="1"/>
  <c r="R462" i="12" s="1"/>
  <c r="K133" i="12"/>
  <c r="L133" i="12"/>
  <c r="M133" i="12" s="1"/>
  <c r="L246" i="12"/>
  <c r="M246" i="12" s="1"/>
  <c r="K246" i="12"/>
  <c r="L191" i="12"/>
  <c r="N191" i="12" s="1"/>
  <c r="K191" i="12"/>
  <c r="K525" i="12"/>
  <c r="L525" i="12"/>
  <c r="M525" i="12" s="1"/>
  <c r="N8" i="12"/>
  <c r="O8" i="12"/>
  <c r="N213" i="12"/>
  <c r="O213" i="12"/>
  <c r="K38" i="12"/>
  <c r="L38" i="12"/>
  <c r="M38" i="12" s="1"/>
  <c r="L289" i="12"/>
  <c r="M289" i="12" s="1"/>
  <c r="K289" i="12"/>
  <c r="N283" i="12"/>
  <c r="O283" i="12"/>
  <c r="N254" i="12"/>
  <c r="O254" i="12"/>
  <c r="P254" i="12" s="1"/>
  <c r="K483" i="12"/>
  <c r="L483" i="12"/>
  <c r="M483" i="12" s="1"/>
  <c r="O528" i="12"/>
  <c r="P528" i="12" s="1"/>
  <c r="Q528" i="12" s="1"/>
  <c r="R528" i="12" s="1"/>
  <c r="N528" i="12"/>
  <c r="K517" i="12"/>
  <c r="L517" i="12"/>
  <c r="M517" i="12" s="1"/>
  <c r="N22" i="12"/>
  <c r="O22" i="12"/>
  <c r="N120" i="12"/>
  <c r="O120" i="12"/>
  <c r="K460" i="12"/>
  <c r="L460" i="12"/>
  <c r="M460" i="12" s="1"/>
  <c r="N521" i="12"/>
  <c r="O521" i="12"/>
  <c r="P521" i="12" s="1"/>
  <c r="Q521" i="12" s="1"/>
  <c r="R521" i="12" s="1"/>
  <c r="K6" i="12"/>
  <c r="L6" i="12"/>
  <c r="M6" i="12" s="1"/>
  <c r="K32" i="12"/>
  <c r="L32" i="12"/>
  <c r="M32" i="12" s="1"/>
  <c r="O39" i="12"/>
  <c r="N39" i="12"/>
  <c r="N17" i="12"/>
  <c r="O17" i="12"/>
  <c r="L231" i="12"/>
  <c r="M231" i="12" s="1"/>
  <c r="K231" i="12"/>
  <c r="O156" i="12"/>
  <c r="N156" i="12"/>
  <c r="N134" i="12"/>
  <c r="O134" i="12"/>
  <c r="K228" i="12"/>
  <c r="L228" i="12"/>
  <c r="N228" i="12" s="1"/>
  <c r="L275" i="12"/>
  <c r="M275" i="12" s="1"/>
  <c r="K275" i="12"/>
  <c r="N160" i="12"/>
  <c r="O160" i="12"/>
  <c r="K216" i="12"/>
  <c r="L216" i="12"/>
  <c r="M216" i="12" s="1"/>
  <c r="N266" i="12"/>
  <c r="O266" i="12"/>
  <c r="P266" i="12" s="1"/>
  <c r="N264" i="12"/>
  <c r="O264" i="12"/>
  <c r="P264" i="12" s="1"/>
  <c r="K235" i="12"/>
  <c r="L235" i="12"/>
  <c r="N235" i="12" s="1"/>
  <c r="K260" i="12"/>
  <c r="L260" i="12"/>
  <c r="M260" i="12" s="1"/>
  <c r="N302" i="12"/>
  <c r="O302" i="12"/>
  <c r="K273" i="12"/>
  <c r="L273" i="12"/>
  <c r="M273" i="12" s="1"/>
  <c r="K296" i="12"/>
  <c r="L296" i="12"/>
  <c r="M296" i="12" s="1"/>
  <c r="N482" i="12"/>
  <c r="O482" i="12"/>
  <c r="P482" i="12" s="1"/>
  <c r="Q482" i="12" s="1"/>
  <c r="R482" i="12" s="1"/>
  <c r="N384" i="12"/>
  <c r="O384" i="12"/>
  <c r="K484" i="12"/>
  <c r="L484" i="12"/>
  <c r="M484" i="12" s="1"/>
  <c r="I425" i="12"/>
  <c r="K425" i="12" s="1"/>
  <c r="H425" i="12"/>
  <c r="K523" i="12"/>
  <c r="L523" i="12"/>
  <c r="M523" i="12" s="1"/>
  <c r="O33" i="12"/>
  <c r="N33" i="12"/>
  <c r="N229" i="12"/>
  <c r="O229" i="12"/>
  <c r="L325" i="12"/>
  <c r="M325" i="12" s="1"/>
  <c r="K325" i="12"/>
  <c r="N454" i="12"/>
  <c r="O454" i="12"/>
  <c r="P454" i="12" s="1"/>
  <c r="Q454" i="12" s="1"/>
  <c r="R454" i="12" s="1"/>
  <c r="N477" i="12"/>
  <c r="O477" i="12"/>
  <c r="P477" i="12" s="1"/>
  <c r="Q477" i="12" s="1"/>
  <c r="R477" i="12" s="1"/>
  <c r="K7" i="12"/>
  <c r="L7" i="12"/>
  <c r="M7" i="12" s="1"/>
  <c r="L119" i="12"/>
  <c r="M119" i="12" s="1"/>
  <c r="K119" i="12"/>
  <c r="N210" i="12"/>
  <c r="O210" i="12"/>
  <c r="L223" i="12"/>
  <c r="N223" i="12" s="1"/>
  <c r="K223" i="12"/>
  <c r="K299" i="12"/>
  <c r="L299" i="12"/>
  <c r="M299" i="12" s="1"/>
  <c r="K475" i="12"/>
  <c r="L475" i="12"/>
  <c r="M475" i="12" s="1"/>
  <c r="N476" i="12"/>
  <c r="O476" i="12"/>
  <c r="P476" i="12" s="1"/>
  <c r="Q476" i="12" s="1"/>
  <c r="R476" i="12" s="1"/>
  <c r="L425" i="12"/>
  <c r="H427" i="12"/>
  <c r="I427" i="12"/>
  <c r="I500" i="12"/>
  <c r="J500" i="12" s="1"/>
  <c r="H500" i="12"/>
  <c r="L248" i="12"/>
  <c r="M248" i="12" s="1"/>
  <c r="K248" i="12"/>
  <c r="L227" i="12"/>
  <c r="N227" i="12" s="1"/>
  <c r="K227" i="12"/>
  <c r="K224" i="12"/>
  <c r="L224" i="12"/>
  <c r="M224" i="12" s="1"/>
  <c r="N481" i="12"/>
  <c r="O481" i="12"/>
  <c r="P481" i="12" s="1"/>
  <c r="Q481" i="12" s="1"/>
  <c r="R481" i="12" s="1"/>
  <c r="O328" i="12"/>
  <c r="P328" i="12" s="1"/>
  <c r="Q328" i="12" s="1"/>
  <c r="R328" i="12" s="1"/>
  <c r="N328" i="12"/>
  <c r="O117" i="12"/>
  <c r="N117" i="12"/>
  <c r="N26" i="12"/>
  <c r="O26" i="12"/>
  <c r="N233" i="12"/>
  <c r="O233" i="12"/>
  <c r="L284" i="12"/>
  <c r="M284" i="12" s="1"/>
  <c r="K284" i="12"/>
  <c r="L181" i="12"/>
  <c r="M181" i="12" s="1"/>
  <c r="K181" i="12"/>
  <c r="K249" i="12"/>
  <c r="L249" i="12"/>
  <c r="M249" i="12" s="1"/>
  <c r="K261" i="12"/>
  <c r="L261" i="12"/>
  <c r="M261" i="12" s="1"/>
  <c r="L301" i="12"/>
  <c r="M301" i="12" s="1"/>
  <c r="K301" i="12"/>
  <c r="K449" i="12"/>
  <c r="L449" i="12"/>
  <c r="M449" i="12" s="1"/>
  <c r="K504" i="12"/>
  <c r="L504" i="12"/>
  <c r="M504" i="12" s="1"/>
  <c r="L485" i="12"/>
  <c r="M485" i="12" s="1"/>
  <c r="K485" i="12"/>
  <c r="L437" i="12"/>
  <c r="M437" i="12" s="1"/>
  <c r="M425" i="12" s="1"/>
  <c r="K437" i="12"/>
  <c r="N499" i="12"/>
  <c r="Y499" i="12"/>
  <c r="L24" i="12"/>
  <c r="M24" i="12" s="1"/>
  <c r="K24" i="12"/>
  <c r="K27" i="12"/>
  <c r="L27" i="12"/>
  <c r="M27" i="12" s="1"/>
  <c r="O251" i="12"/>
  <c r="P251" i="12" s="1"/>
  <c r="N251" i="12"/>
  <c r="K263" i="12"/>
  <c r="L263" i="12"/>
  <c r="M263" i="12" s="1"/>
  <c r="K444" i="12"/>
  <c r="L444" i="12"/>
  <c r="M444" i="12" s="1"/>
  <c r="N99" i="12"/>
  <c r="O99" i="12"/>
  <c r="L257" i="12"/>
  <c r="M257" i="12" s="1"/>
  <c r="K257" i="12"/>
  <c r="K200" i="12"/>
  <c r="L200" i="12"/>
  <c r="N200" i="12" s="1"/>
  <c r="K258" i="12"/>
  <c r="L258" i="12"/>
  <c r="M258" i="12" s="1"/>
  <c r="N291" i="12"/>
  <c r="O291" i="12"/>
  <c r="N286" i="12"/>
  <c r="O286" i="12"/>
  <c r="N318" i="12"/>
  <c r="O318" i="12"/>
  <c r="P318" i="12" s="1"/>
  <c r="Q318" i="12" s="1"/>
  <c r="R318" i="12" s="1"/>
  <c r="N453" i="12"/>
  <c r="O453" i="12"/>
  <c r="P453" i="12" s="1"/>
  <c r="Q453" i="12" s="1"/>
  <c r="R453" i="12" s="1"/>
  <c r="L522" i="12"/>
  <c r="M522" i="12" s="1"/>
  <c r="K522" i="12"/>
  <c r="L267" i="12"/>
  <c r="M267" i="12" s="1"/>
  <c r="K267" i="12"/>
  <c r="K238" i="12"/>
  <c r="L238" i="12"/>
  <c r="M238" i="12" s="1"/>
  <c r="K448" i="12"/>
  <c r="L448" i="12"/>
  <c r="M448" i="12" s="1"/>
  <c r="N465" i="12"/>
  <c r="O465" i="12"/>
  <c r="P465" i="12" s="1"/>
  <c r="Q465" i="12" s="1"/>
  <c r="R465" i="12" s="1"/>
  <c r="N203" i="12"/>
  <c r="O203" i="12"/>
  <c r="P203" i="12" s="1"/>
  <c r="Q203" i="12" s="1"/>
  <c r="R203" i="12" s="1"/>
  <c r="L14" i="12"/>
  <c r="M14" i="12" s="1"/>
  <c r="K14" i="12"/>
  <c r="K214" i="12"/>
  <c r="L214" i="12"/>
  <c r="M214" i="12" s="1"/>
  <c r="L292" i="12"/>
  <c r="M292" i="12" s="1"/>
  <c r="K292" i="12"/>
  <c r="N169" i="12"/>
  <c r="O169" i="12"/>
  <c r="N217" i="12"/>
  <c r="O217" i="12"/>
  <c r="K276" i="12"/>
  <c r="L276" i="12"/>
  <c r="M276" i="12" s="1"/>
  <c r="L281" i="12"/>
  <c r="M281" i="12" s="1"/>
  <c r="K281" i="12"/>
  <c r="L298" i="12"/>
  <c r="M298" i="12" s="1"/>
  <c r="K298" i="12"/>
  <c r="N237" i="12"/>
  <c r="O237" i="12"/>
  <c r="N274" i="12"/>
  <c r="O274" i="12"/>
  <c r="AC297" i="12"/>
  <c r="R297" i="12"/>
  <c r="K459" i="12"/>
  <c r="L459" i="12"/>
  <c r="M459" i="12" s="1"/>
  <c r="K441" i="12"/>
  <c r="L441" i="12"/>
  <c r="M441" i="12" s="1"/>
  <c r="N327" i="12"/>
  <c r="O327" i="12"/>
  <c r="P327" i="12" s="1"/>
  <c r="Q327" i="12" s="1"/>
  <c r="R327" i="12" s="1"/>
  <c r="N466" i="12"/>
  <c r="O466" i="12"/>
  <c r="P466" i="12" s="1"/>
  <c r="Q466" i="12" s="1"/>
  <c r="R466" i="12" s="1"/>
  <c r="L495" i="12"/>
  <c r="M495" i="12" s="1"/>
  <c r="K495" i="12"/>
  <c r="D338" i="8"/>
  <c r="D332" i="8"/>
  <c r="D330" i="8"/>
  <c r="D329" i="8"/>
  <c r="D328" i="8"/>
  <c r="D294" i="8"/>
  <c r="D293" i="8"/>
  <c r="D291" i="8"/>
  <c r="D289" i="8"/>
  <c r="D286" i="8"/>
  <c r="D285" i="8"/>
  <c r="D284" i="8"/>
  <c r="D283" i="8"/>
  <c r="D282" i="8"/>
  <c r="D281" i="8"/>
  <c r="D279" i="8"/>
  <c r="D278" i="8"/>
  <c r="D277" i="8"/>
  <c r="D275" i="8"/>
  <c r="D274" i="8"/>
  <c r="D273" i="8"/>
  <c r="D272" i="8"/>
  <c r="D271" i="8"/>
  <c r="D270" i="8"/>
  <c r="D268" i="8"/>
  <c r="D267" i="8"/>
  <c r="D266" i="8"/>
  <c r="D265" i="8"/>
  <c r="D264" i="8"/>
  <c r="D263" i="8"/>
  <c r="D261" i="8"/>
  <c r="D260" i="8"/>
  <c r="D259" i="8"/>
  <c r="C258" i="8"/>
  <c r="D258" i="8" s="1"/>
  <c r="D257" i="8"/>
  <c r="D256" i="8"/>
  <c r="D254" i="8"/>
  <c r="D253" i="8"/>
  <c r="D252" i="8"/>
  <c r="C251" i="8"/>
  <c r="D251" i="8" s="1"/>
  <c r="D250" i="8"/>
  <c r="D249" i="8"/>
  <c r="D245" i="8"/>
  <c r="D244" i="8"/>
  <c r="D243" i="8"/>
  <c r="D240" i="8"/>
  <c r="D239" i="8"/>
  <c r="D238" i="8"/>
  <c r="D236" i="8"/>
  <c r="D235" i="8"/>
  <c r="D234" i="8"/>
  <c r="D233" i="8"/>
  <c r="D232" i="8"/>
  <c r="D231" i="8"/>
  <c r="D230" i="8"/>
  <c r="D229" i="8"/>
  <c r="D228" i="8"/>
  <c r="D227" i="8"/>
  <c r="D226" i="8"/>
  <c r="D225" i="8"/>
  <c r="D224" i="8"/>
  <c r="D223" i="8"/>
  <c r="D222" i="8"/>
  <c r="D221" i="8"/>
  <c r="D220" i="8"/>
  <c r="D217" i="8"/>
  <c r="D216" i="8"/>
  <c r="D215" i="8"/>
  <c r="D214" i="8"/>
  <c r="D213" i="8"/>
  <c r="D212" i="8"/>
  <c r="D211" i="8"/>
  <c r="D210" i="8"/>
  <c r="D209" i="8"/>
  <c r="D208" i="8"/>
  <c r="D203" i="8"/>
  <c r="D202" i="8"/>
  <c r="D201" i="8"/>
  <c r="D200" i="8"/>
  <c r="D199" i="8"/>
  <c r="D198" i="8"/>
  <c r="D197" i="8"/>
  <c r="D196" i="8"/>
  <c r="D195" i="8"/>
  <c r="D194" i="8"/>
  <c r="D193" i="8"/>
  <c r="D192" i="8"/>
  <c r="D191" i="8"/>
  <c r="D190" i="8"/>
  <c r="D189" i="8"/>
  <c r="D188" i="8"/>
  <c r="D187" i="8"/>
  <c r="D185" i="8"/>
  <c r="D184" i="8"/>
  <c r="D182" i="8"/>
  <c r="D181" i="8"/>
  <c r="D180" i="8"/>
  <c r="D179" i="8"/>
  <c r="D178" i="8"/>
  <c r="D177" i="8"/>
  <c r="D176" i="8"/>
  <c r="D175" i="8"/>
  <c r="D174" i="8"/>
  <c r="D173" i="8"/>
  <c r="D172" i="8"/>
  <c r="D171" i="8"/>
  <c r="D167" i="8"/>
  <c r="D166" i="8"/>
  <c r="D165" i="8"/>
  <c r="D164" i="8"/>
  <c r="D163" i="8"/>
  <c r="D162" i="8"/>
  <c r="D161" i="8"/>
  <c r="D160" i="8"/>
  <c r="D159" i="8"/>
  <c r="D158" i="8"/>
  <c r="D157" i="8"/>
  <c r="D156" i="8"/>
  <c r="D155" i="8"/>
  <c r="D154" i="8"/>
  <c r="D153" i="8"/>
  <c r="D152"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1" i="8"/>
  <c r="D120"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3" i="8"/>
  <c r="D82" i="8"/>
  <c r="D77" i="8"/>
  <c r="D76" i="8"/>
  <c r="D75" i="8"/>
  <c r="D74" i="8"/>
  <c r="D73" i="8"/>
  <c r="D72" i="8"/>
  <c r="D71" i="8"/>
  <c r="D70" i="8"/>
  <c r="D69" i="8"/>
  <c r="D68" i="8"/>
  <c r="D67" i="8"/>
  <c r="D66" i="8"/>
  <c r="D65" i="8"/>
  <c r="D64" i="8"/>
  <c r="D63" i="8"/>
  <c r="D62" i="8"/>
  <c r="D61" i="8"/>
  <c r="D60" i="8"/>
  <c r="D59" i="8"/>
  <c r="D58" i="8"/>
  <c r="D56" i="8"/>
  <c r="D55" i="8"/>
  <c r="D54" i="8"/>
  <c r="D53" i="8"/>
  <c r="D52" i="8"/>
  <c r="D51" i="8"/>
  <c r="D50" i="8"/>
  <c r="D49" i="8"/>
  <c r="D48" i="8"/>
  <c r="D47" i="8"/>
  <c r="D46" i="8"/>
  <c r="D45" i="8"/>
  <c r="D44" i="8"/>
  <c r="D43" i="8"/>
  <c r="D42" i="8"/>
  <c r="D41" i="8"/>
  <c r="D39" i="8"/>
  <c r="D38"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N232" i="12" l="1"/>
  <c r="O232" i="12"/>
  <c r="N187" i="12"/>
  <c r="O187" i="12"/>
  <c r="N314" i="12"/>
  <c r="O314" i="12"/>
  <c r="P314" i="12" s="1"/>
  <c r="Q314" i="12" s="1"/>
  <c r="R314" i="12" s="1"/>
  <c r="O455" i="12"/>
  <c r="P455" i="12" s="1"/>
  <c r="Q455" i="12" s="1"/>
  <c r="R455" i="12" s="1"/>
  <c r="N455" i="12"/>
  <c r="N10" i="12"/>
  <c r="O10" i="12"/>
  <c r="N21" i="12"/>
  <c r="O21" i="12"/>
  <c r="O278" i="12"/>
  <c r="N278" i="12"/>
  <c r="O50" i="12"/>
  <c r="N50" i="12"/>
  <c r="O478" i="12"/>
  <c r="P478" i="12" s="1"/>
  <c r="Q478" i="12" s="1"/>
  <c r="R478" i="12" s="1"/>
  <c r="N478" i="12"/>
  <c r="N326" i="12"/>
  <c r="O326" i="12"/>
  <c r="P326" i="12" s="1"/>
  <c r="Q326" i="12" s="1"/>
  <c r="R326" i="12" s="1"/>
  <c r="N440" i="12"/>
  <c r="O440" i="12"/>
  <c r="P440" i="12" s="1"/>
  <c r="Q440" i="12" s="1"/>
  <c r="R440" i="12" s="1"/>
  <c r="N425" i="12"/>
  <c r="O425" i="12"/>
  <c r="N27" i="12"/>
  <c r="O27" i="12"/>
  <c r="O475" i="12"/>
  <c r="P475" i="12" s="1"/>
  <c r="Q475" i="12" s="1"/>
  <c r="R475" i="12" s="1"/>
  <c r="N475" i="12"/>
  <c r="O483" i="12"/>
  <c r="P483" i="12" s="1"/>
  <c r="Q483" i="12" s="1"/>
  <c r="R483" i="12" s="1"/>
  <c r="N483" i="12"/>
  <c r="N461" i="12"/>
  <c r="O461" i="12"/>
  <c r="P461" i="12" s="1"/>
  <c r="Q461" i="12" s="1"/>
  <c r="R461" i="12" s="1"/>
  <c r="L427" i="12"/>
  <c r="K427" i="12"/>
  <c r="N9" i="12"/>
  <c r="O9" i="12"/>
  <c r="N281" i="12"/>
  <c r="O281" i="12"/>
  <c r="N292" i="12"/>
  <c r="O292" i="12"/>
  <c r="N522" i="12"/>
  <c r="O522" i="12"/>
  <c r="P522" i="12" s="1"/>
  <c r="Q522" i="12" s="1"/>
  <c r="R522" i="12" s="1"/>
  <c r="N485" i="12"/>
  <c r="O485" i="12"/>
  <c r="P485" i="12" s="1"/>
  <c r="Q485" i="12" s="1"/>
  <c r="R485" i="12" s="1"/>
  <c r="K500" i="12"/>
  <c r="L500" i="12"/>
  <c r="N119" i="12"/>
  <c r="O119" i="12"/>
  <c r="O325" i="12"/>
  <c r="P325" i="12" s="1"/>
  <c r="Q325" i="12" s="1"/>
  <c r="R325" i="12" s="1"/>
  <c r="N325" i="12"/>
  <c r="O116" i="12"/>
  <c r="N116" i="12"/>
  <c r="O20" i="12"/>
  <c r="N20" i="12"/>
  <c r="Y501" i="12"/>
  <c r="N501" i="12"/>
  <c r="N51" i="12"/>
  <c r="O51" i="12"/>
  <c r="O276" i="12"/>
  <c r="N276" i="12"/>
  <c r="N214" i="12"/>
  <c r="O214" i="12"/>
  <c r="O448" i="12"/>
  <c r="P448" i="12" s="1"/>
  <c r="Q448" i="12" s="1"/>
  <c r="R448" i="12" s="1"/>
  <c r="N448" i="12"/>
  <c r="O258" i="12"/>
  <c r="P258" i="12" s="1"/>
  <c r="N258" i="12"/>
  <c r="O444" i="12"/>
  <c r="P444" i="12" s="1"/>
  <c r="Q444" i="12" s="1"/>
  <c r="R444" i="12" s="1"/>
  <c r="N444" i="12"/>
  <c r="O504" i="12"/>
  <c r="P504" i="12" s="1"/>
  <c r="Q504" i="12" s="1"/>
  <c r="R504" i="12" s="1"/>
  <c r="N504" i="12"/>
  <c r="N249" i="12"/>
  <c r="O249" i="12"/>
  <c r="P249" i="12" s="1"/>
  <c r="O224" i="12"/>
  <c r="N224" i="12"/>
  <c r="O299" i="12"/>
  <c r="P299" i="12" s="1"/>
  <c r="Q299" i="12" s="1"/>
  <c r="R299" i="12" s="1"/>
  <c r="N299" i="12"/>
  <c r="N7" i="12"/>
  <c r="O7" i="12"/>
  <c r="P7" i="12" s="1"/>
  <c r="Q7" i="12" s="1"/>
  <c r="R7" i="12" s="1"/>
  <c r="N484" i="12"/>
  <c r="O484" i="12"/>
  <c r="P484" i="12" s="1"/>
  <c r="Q484" i="12" s="1"/>
  <c r="R484" i="12" s="1"/>
  <c r="O273" i="12"/>
  <c r="N273" i="12"/>
  <c r="AC264" i="12"/>
  <c r="R264" i="12"/>
  <c r="N6" i="12"/>
  <c r="O6" i="12"/>
  <c r="P6" i="12" s="1"/>
  <c r="Q6" i="12" s="1"/>
  <c r="R6" i="12" s="1"/>
  <c r="AC254" i="12"/>
  <c r="R254" i="12"/>
  <c r="N279" i="12"/>
  <c r="O279" i="12"/>
  <c r="AC245" i="12"/>
  <c r="R245" i="12"/>
  <c r="O527" i="12"/>
  <c r="P527" i="12" s="1"/>
  <c r="Q527" i="12" s="1"/>
  <c r="R527" i="12" s="1"/>
  <c r="N527" i="12"/>
  <c r="M427" i="12"/>
  <c r="N428" i="12"/>
  <c r="O428" i="12"/>
  <c r="P428" i="12" s="1"/>
  <c r="O479" i="12"/>
  <c r="P479" i="12" s="1"/>
  <c r="Q479" i="12" s="1"/>
  <c r="R479" i="12" s="1"/>
  <c r="N479" i="12"/>
  <c r="N32" i="12"/>
  <c r="O32" i="12"/>
  <c r="N231" i="12"/>
  <c r="O231" i="12"/>
  <c r="Q426" i="12"/>
  <c r="R426" i="12" s="1"/>
  <c r="N263" i="12"/>
  <c r="O263" i="12"/>
  <c r="P263" i="12" s="1"/>
  <c r="N449" i="12"/>
  <c r="O449" i="12"/>
  <c r="P449" i="12" s="1"/>
  <c r="Q449" i="12" s="1"/>
  <c r="R449" i="12" s="1"/>
  <c r="N517" i="12"/>
  <c r="O517" i="12"/>
  <c r="P517" i="12" s="1"/>
  <c r="Q517" i="12" s="1"/>
  <c r="R517" i="12" s="1"/>
  <c r="O133" i="12"/>
  <c r="N133" i="12"/>
  <c r="N288" i="12"/>
  <c r="O288" i="12"/>
  <c r="O285" i="12"/>
  <c r="N285" i="12"/>
  <c r="O290" i="12"/>
  <c r="N290" i="12"/>
  <c r="N246" i="12"/>
  <c r="O246" i="12"/>
  <c r="P246" i="12" s="1"/>
  <c r="O180" i="12"/>
  <c r="P180" i="12" s="1"/>
  <c r="Q180" i="12" s="1"/>
  <c r="R180" i="12" s="1"/>
  <c r="N180" i="12"/>
  <c r="O441" i="12"/>
  <c r="P441" i="12" s="1"/>
  <c r="Q441" i="12" s="1"/>
  <c r="R441" i="12" s="1"/>
  <c r="N441" i="12"/>
  <c r="AC266" i="12"/>
  <c r="R266" i="12"/>
  <c r="N14" i="12"/>
  <c r="O14" i="12"/>
  <c r="N181" i="12"/>
  <c r="O181" i="12"/>
  <c r="P181" i="12" s="1"/>
  <c r="Q181" i="12" s="1"/>
  <c r="R181" i="12" s="1"/>
  <c r="Y491" i="12"/>
  <c r="N491" i="12"/>
  <c r="O282" i="12"/>
  <c r="N282" i="12"/>
  <c r="O24" i="12"/>
  <c r="N24" i="12"/>
  <c r="N275" i="12"/>
  <c r="O275" i="12"/>
  <c r="O459" i="12"/>
  <c r="P459" i="12" s="1"/>
  <c r="Q459" i="12" s="1"/>
  <c r="R459" i="12" s="1"/>
  <c r="N459" i="12"/>
  <c r="N523" i="12"/>
  <c r="O523" i="12"/>
  <c r="P523" i="12" s="1"/>
  <c r="Q523" i="12" s="1"/>
  <c r="R523" i="12" s="1"/>
  <c r="O260" i="12"/>
  <c r="P260" i="12" s="1"/>
  <c r="N260" i="12"/>
  <c r="O216" i="12"/>
  <c r="N216" i="12"/>
  <c r="O460" i="12"/>
  <c r="P460" i="12" s="1"/>
  <c r="Q460" i="12" s="1"/>
  <c r="R460" i="12" s="1"/>
  <c r="N460" i="12"/>
  <c r="N525" i="12"/>
  <c r="O525" i="12"/>
  <c r="P525" i="12" s="1"/>
  <c r="Q525" i="12" s="1"/>
  <c r="R525" i="12" s="1"/>
  <c r="N215" i="12"/>
  <c r="O215" i="12"/>
  <c r="N520" i="12"/>
  <c r="O520" i="12"/>
  <c r="P520" i="12" s="1"/>
  <c r="Q520" i="12" s="1"/>
  <c r="R520" i="12" s="1"/>
  <c r="N135" i="12"/>
  <c r="O135" i="12"/>
  <c r="P135" i="12" s="1"/>
  <c r="Q135" i="12" s="1"/>
  <c r="R135" i="12" s="1"/>
  <c r="AC252" i="12"/>
  <c r="R252" i="12"/>
  <c r="O212" i="12"/>
  <c r="N212" i="12"/>
  <c r="N261" i="12"/>
  <c r="O261" i="12"/>
  <c r="P261" i="12" s="1"/>
  <c r="O296" i="12"/>
  <c r="P296" i="12" s="1"/>
  <c r="N296" i="12"/>
  <c r="N38" i="12"/>
  <c r="O38" i="12"/>
  <c r="O238" i="12"/>
  <c r="N238" i="12"/>
  <c r="N495" i="12"/>
  <c r="O495" i="12"/>
  <c r="P495" i="12" s="1"/>
  <c r="Q495" i="12" s="1"/>
  <c r="R495" i="12" s="1"/>
  <c r="N298" i="12"/>
  <c r="O298" i="12"/>
  <c r="P298" i="12" s="1"/>
  <c r="N267" i="12"/>
  <c r="O267" i="12"/>
  <c r="P267" i="12" s="1"/>
  <c r="N257" i="12"/>
  <c r="O257" i="12"/>
  <c r="P257" i="12" s="1"/>
  <c r="AC251" i="12"/>
  <c r="R251" i="12"/>
  <c r="N437" i="12"/>
  <c r="O437" i="12"/>
  <c r="P437" i="12" s="1"/>
  <c r="Q437" i="12" s="1"/>
  <c r="R437" i="12" s="1"/>
  <c r="N301" i="12"/>
  <c r="O301" i="12"/>
  <c r="N284" i="12"/>
  <c r="O284" i="12"/>
  <c r="N248" i="12"/>
  <c r="O248" i="12"/>
  <c r="P248" i="12" s="1"/>
  <c r="N289" i="12"/>
  <c r="O289" i="12"/>
  <c r="N255" i="12"/>
  <c r="O255" i="12"/>
  <c r="P255" i="12" s="1"/>
  <c r="N467" i="12"/>
  <c r="O467" i="12"/>
  <c r="P467" i="12" s="1"/>
  <c r="Q467" i="12" s="1"/>
  <c r="R467" i="12" s="1"/>
  <c r="N211" i="12"/>
  <c r="O211" i="12"/>
  <c r="R296" i="12" l="1"/>
  <c r="AC296" i="12"/>
  <c r="R298" i="12"/>
  <c r="AC298" i="12"/>
  <c r="R248" i="12"/>
  <c r="AC248" i="12"/>
  <c r="R261" i="12"/>
  <c r="AC261" i="12"/>
  <c r="R257" i="12"/>
  <c r="AC257" i="12"/>
  <c r="R246" i="12"/>
  <c r="AC246" i="12"/>
  <c r="P427" i="12"/>
  <c r="Q427" i="12" s="1"/>
  <c r="R427" i="12" s="1"/>
  <c r="Q428" i="12"/>
  <c r="R428" i="12" s="1"/>
  <c r="R258" i="12"/>
  <c r="AC258" i="12"/>
  <c r="R260" i="12"/>
  <c r="AC260" i="12"/>
  <c r="P425" i="12"/>
  <c r="Q425" i="12" s="1"/>
  <c r="R425" i="12" s="1"/>
  <c r="R249" i="12"/>
  <c r="AC249" i="12"/>
  <c r="N500" i="12"/>
  <c r="Y500" i="12"/>
  <c r="R263" i="12"/>
  <c r="AC263" i="12"/>
  <c r="R255" i="12"/>
  <c r="AC255" i="12"/>
  <c r="R267" i="12"/>
  <c r="AC267" i="12"/>
  <c r="N427" i="12"/>
  <c r="O42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Ross Maclean</author>
    <author>shona blackie</author>
  </authors>
  <commentList>
    <comment ref="A191" authorId="0" shapeId="0" xr:uid="{C4DF3A4D-03F0-4ECE-AB27-9F219FAE4572}">
      <text>
        <r>
          <rPr>
            <b/>
            <sz val="9"/>
            <color indexed="81"/>
            <rFont val="Tahoma"/>
            <family val="2"/>
          </rPr>
          <t>Ross Maclean:</t>
        </r>
        <r>
          <rPr>
            <sz val="9"/>
            <color indexed="81"/>
            <rFont val="Tahoma"/>
            <family val="2"/>
          </rPr>
          <t xml:space="preserve">
Licence to store explosives where, by virtue of regulation 27 of, and Schedule 5 to, the 2014 Regulations, no minimum separation distance or a 0 meters separation distance is prescribed:</t>
        </r>
      </text>
    </comment>
    <comment ref="A194" authorId="0" shapeId="0" xr:uid="{4E20AC72-8C01-4674-A2D2-A60D44B3038E}">
      <text>
        <r>
          <rPr>
            <b/>
            <sz val="9"/>
            <color indexed="81"/>
            <rFont val="Tahoma"/>
            <family val="2"/>
          </rPr>
          <t>Ross Maclean:</t>
        </r>
        <r>
          <rPr>
            <sz val="9"/>
            <color indexed="81"/>
            <rFont val="Tahoma"/>
            <family val="2"/>
          </rPr>
          <t xml:space="preserve">
Renewal of licence to store explosives where, by virtue of regulation 27 of, and Schedule 5 to, the 2014 Regulations, no minimum separation distance or a 0 meters minimum separation distance is prescribed:</t>
        </r>
      </text>
    </comment>
    <comment ref="A197" authorId="0" shapeId="0" xr:uid="{D006DD2E-E142-4783-9C53-1FE83E27866A}">
      <text>
        <r>
          <rPr>
            <b/>
            <sz val="9"/>
            <color indexed="81"/>
            <rFont val="Tahoma"/>
            <family val="2"/>
          </rPr>
          <t>Ross Maclean:</t>
        </r>
        <r>
          <rPr>
            <sz val="9"/>
            <color indexed="81"/>
            <rFont val="Tahoma"/>
            <family val="2"/>
          </rPr>
          <t xml:space="preserve">
Licence to store explosives where, by virtue of regulation 27 of and Schedule 5 to the 2014 Regulations, a minimum separation distance of greater than 0 meters is required:</t>
        </r>
      </text>
    </comment>
    <comment ref="A200" authorId="0" shapeId="0" xr:uid="{8C5D5069-A111-4889-AA38-04CF463FE6D5}">
      <text>
        <r>
          <rPr>
            <b/>
            <sz val="9"/>
            <color indexed="81"/>
            <rFont val="Tahoma"/>
            <family val="2"/>
          </rPr>
          <t>Ross Maclean:</t>
        </r>
        <r>
          <rPr>
            <sz val="9"/>
            <color indexed="81"/>
            <rFont val="Tahoma"/>
            <family val="2"/>
          </rPr>
          <t xml:space="preserve">
Renewal of licence to store explosives where, by virtue of regulation 27 of, and Schedule 5 to, the 2014 Regulations, a minimum separation distance of greater than 0 meters is prescribed:</t>
        </r>
      </text>
    </comment>
    <comment ref="AD561" authorId="1" shapeId="0" xr:uid="{A46C5A55-57DD-49F5-80E8-05F227A7A206}">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AD581" authorId="1" shapeId="0" xr:uid="{6AC9E15C-C4A3-40AC-B6F3-4FCB070C2108}">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T586" authorId="1" shapeId="0" xr:uid="{6E743A52-17D5-46C2-8A5E-666EA2830BF5}">
      <text>
        <r>
          <rPr>
            <b/>
            <sz val="9"/>
            <color indexed="81"/>
            <rFont val="Tahoma"/>
            <family val="2"/>
          </rPr>
          <t>shona blackie:</t>
        </r>
        <r>
          <rPr>
            <sz val="9"/>
            <color indexed="81"/>
            <rFont val="Tahoma"/>
            <family val="2"/>
          </rPr>
          <t xml:space="preserve">
changed from Per Event to Per Activity to match the FCT's Fees &amp; Charges</t>
        </r>
      </text>
    </comment>
    <comment ref="A589" authorId="1" shapeId="0" xr:uid="{D5FB62E5-3A95-459C-8B23-BD82A36C6193}">
      <text>
        <r>
          <rPr>
            <b/>
            <sz val="9"/>
            <color indexed="81"/>
            <rFont val="Tahoma"/>
            <family val="2"/>
          </rPr>
          <t>shona blackie:</t>
        </r>
        <r>
          <rPr>
            <sz val="9"/>
            <color indexed="81"/>
            <rFont val="Tahoma"/>
            <family val="2"/>
          </rPr>
          <t xml:space="preserve">
Added to match FCT's Fees &amp; Charges spreadsheet</t>
        </r>
      </text>
    </comment>
    <comment ref="A590" authorId="1" shapeId="0" xr:uid="{713E8088-A986-4C50-AA94-A4817F196432}">
      <text>
        <r>
          <rPr>
            <b/>
            <sz val="9"/>
            <color indexed="81"/>
            <rFont val="Tahoma"/>
            <family val="2"/>
          </rPr>
          <t>shona blackie:</t>
        </r>
        <r>
          <rPr>
            <sz val="9"/>
            <color indexed="81"/>
            <rFont val="Tahoma"/>
            <family val="2"/>
          </rPr>
          <t xml:space="preserve">
changed from Making a new jpg scan, limited quality, from a transparency or print - as this was a duplicate description of the row above and entered the corrected description to match FCT's Fees &amp; Charges spreadsheet</t>
        </r>
      </text>
    </comment>
    <comment ref="A602" authorId="1" shapeId="0" xr:uid="{DA3AA2FA-841D-4AAC-90DD-C02DF4D59CDF}">
      <text>
        <r>
          <rPr>
            <b/>
            <sz val="9"/>
            <color indexed="81"/>
            <rFont val="Tahoma"/>
            <family val="2"/>
          </rPr>
          <t>shona blackie:</t>
        </r>
        <r>
          <rPr>
            <sz val="9"/>
            <color indexed="81"/>
            <rFont val="Tahoma"/>
            <family val="2"/>
          </rPr>
          <t xml:space="preserve">
Added to match FCT's Fees &amp; Charges spreadsheet</t>
        </r>
      </text>
    </comment>
    <comment ref="A603" authorId="1" shapeId="0" xr:uid="{C1B23AC5-CA2D-4A9E-81E2-F36D5A75C0BF}">
      <text>
        <r>
          <rPr>
            <b/>
            <sz val="9"/>
            <color indexed="81"/>
            <rFont val="Tahoma"/>
            <family val="2"/>
          </rPr>
          <t>shona blackie:</t>
        </r>
        <r>
          <rPr>
            <sz val="9"/>
            <color indexed="81"/>
            <rFont val="Tahoma"/>
            <family val="2"/>
          </rPr>
          <t xml:space="preserve">
Added to match FCT's Fees &amp; Charges spreadsheet</t>
        </r>
      </text>
    </comment>
    <comment ref="A604" authorId="1" shapeId="0" xr:uid="{15708616-0601-43B1-B144-9E42F440FFA7}">
      <text>
        <r>
          <rPr>
            <b/>
            <sz val="9"/>
            <color indexed="81"/>
            <rFont val="Tahoma"/>
            <family val="2"/>
          </rPr>
          <t>shona blackie:</t>
        </r>
        <r>
          <rPr>
            <sz val="9"/>
            <color indexed="81"/>
            <rFont val="Tahoma"/>
            <family val="2"/>
          </rPr>
          <t xml:space="preserve">
Added to match FCT's Fees &amp; Charges spreadsheet</t>
        </r>
      </text>
    </comment>
    <comment ref="A605" authorId="1" shapeId="0" xr:uid="{3B82734C-0635-4EC4-98A3-F12594D35A98}">
      <text>
        <r>
          <rPr>
            <b/>
            <sz val="9"/>
            <color indexed="81"/>
            <rFont val="Tahoma"/>
            <family val="2"/>
          </rPr>
          <t>shona blackie:</t>
        </r>
        <r>
          <rPr>
            <sz val="9"/>
            <color indexed="81"/>
            <rFont val="Tahoma"/>
            <family val="2"/>
          </rPr>
          <t xml:space="preserve">
Added to match FCT's Fees &amp; Charges spreadsheet</t>
        </r>
      </text>
    </comment>
    <comment ref="A606" authorId="1" shapeId="0" xr:uid="{F4D24E2B-9461-443D-927A-AA8960935B0E}">
      <text>
        <r>
          <rPr>
            <b/>
            <sz val="9"/>
            <color indexed="81"/>
            <rFont val="Tahoma"/>
            <family val="2"/>
          </rPr>
          <t>shona blackie:</t>
        </r>
        <r>
          <rPr>
            <sz val="9"/>
            <color indexed="81"/>
            <rFont val="Tahoma"/>
            <family val="2"/>
          </rPr>
          <t xml:space="preserve">
Added to match FCT's Fees &amp; Charges spreadsheet</t>
        </r>
      </text>
    </comment>
    <comment ref="A607" authorId="1" shapeId="0" xr:uid="{EEED5DD6-91F8-4BFF-9D9A-20F54A3F77B8}">
      <text>
        <r>
          <rPr>
            <b/>
            <sz val="9"/>
            <color indexed="81"/>
            <rFont val="Tahoma"/>
            <family val="2"/>
          </rPr>
          <t>shona blackie:</t>
        </r>
        <r>
          <rPr>
            <sz val="9"/>
            <color indexed="81"/>
            <rFont val="Tahoma"/>
            <family val="2"/>
          </rPr>
          <t xml:space="preserve">
Added to match FCT's Fees &amp; Charges spreadsheet</t>
        </r>
      </text>
    </comment>
    <comment ref="A608" authorId="1" shapeId="0" xr:uid="{C3838AC4-F996-45DE-8CB3-436C815B2F50}">
      <text>
        <r>
          <rPr>
            <b/>
            <sz val="9"/>
            <color indexed="81"/>
            <rFont val="Tahoma"/>
            <family val="2"/>
          </rPr>
          <t>shona blackie:</t>
        </r>
        <r>
          <rPr>
            <sz val="9"/>
            <color indexed="81"/>
            <rFont val="Tahoma"/>
            <family val="2"/>
          </rPr>
          <t xml:space="preserve">
Added to match FCT's Fees &amp; Charges spreadsheet</t>
        </r>
      </text>
    </comment>
    <comment ref="A609" authorId="1" shapeId="0" xr:uid="{CE25BD6E-E104-4B24-BA9A-45F2FF531039}">
      <text>
        <r>
          <rPr>
            <b/>
            <sz val="9"/>
            <color indexed="81"/>
            <rFont val="Tahoma"/>
            <family val="2"/>
          </rPr>
          <t>shona blackie:</t>
        </r>
        <r>
          <rPr>
            <sz val="9"/>
            <color indexed="81"/>
            <rFont val="Tahoma"/>
            <family val="2"/>
          </rPr>
          <t xml:space="preserve">
Added to match FCT's Fees &amp; Charges spreadsheet</t>
        </r>
      </text>
    </comment>
    <comment ref="O625" authorId="1" shapeId="0" xr:uid="{5A6734F2-1C8D-4480-8FF0-B2D71872CEFB}">
      <text>
        <r>
          <rPr>
            <b/>
            <sz val="9"/>
            <color indexed="81"/>
            <rFont val="Tahoma"/>
            <family val="2"/>
          </rPr>
          <t>shona blackie:</t>
        </r>
        <r>
          <rPr>
            <sz val="9"/>
            <color indexed="81"/>
            <rFont val="Tahoma"/>
            <family val="2"/>
          </rPr>
          <t xml:space="preserve">
correct the entry of "£200 for 1st hour and £100 p/h thereafter" as this was the charge for 20/21 and copied to this Schedule of Charge wrongly.  Changed to POA as noted in the FCT's Fees &amp; Charges spreadsheet</t>
        </r>
      </text>
    </comment>
    <comment ref="T625" authorId="1" shapeId="0" xr:uid="{7FF6A5EB-96F1-47CB-A535-7E9A22B167E0}">
      <text>
        <r>
          <rPr>
            <b/>
            <sz val="9"/>
            <color indexed="81"/>
            <rFont val="Tahoma"/>
            <family val="2"/>
          </rPr>
          <t>shona blackie:</t>
        </r>
        <r>
          <rPr>
            <sz val="9"/>
            <color indexed="81"/>
            <rFont val="Tahoma"/>
            <family val="2"/>
          </rPr>
          <t xml:space="preserve">
removed Per Session at AH's request</t>
        </r>
      </text>
    </comment>
    <comment ref="O626" authorId="1" shapeId="0" xr:uid="{9D972BEC-3F35-4BC5-B782-3994043355E9}">
      <text>
        <r>
          <rPr>
            <b/>
            <sz val="9"/>
            <color indexed="81"/>
            <rFont val="Tahoma"/>
            <family val="2"/>
          </rPr>
          <t>shona blackie:</t>
        </r>
        <r>
          <rPr>
            <sz val="9"/>
            <color indexed="81"/>
            <rFont val="Tahoma"/>
            <family val="2"/>
          </rPr>
          <t xml:space="preserve">
correct the entry of "£100 for 1st hour and £30 p/h thereafter" as this was the charge for 20/21 and copied to this Schedule of Charge wrongly.  Changed to POA as noted in the FCT's Fees &amp; Charges spreadsheet</t>
        </r>
      </text>
    </comment>
    <comment ref="T626" authorId="1" shapeId="0" xr:uid="{2C40242C-9475-474A-88E0-24053048FD89}">
      <text>
        <r>
          <rPr>
            <b/>
            <sz val="9"/>
            <color indexed="81"/>
            <rFont val="Tahoma"/>
            <family val="2"/>
          </rPr>
          <t>shona blackie:</t>
        </r>
        <r>
          <rPr>
            <sz val="9"/>
            <color indexed="81"/>
            <rFont val="Tahoma"/>
            <family val="2"/>
          </rPr>
          <t xml:space="preserve">
removed Per Session at AH's request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shona blackie</author>
  </authors>
  <commentList>
    <comment ref="H3" authorId="0" shapeId="0" xr:uid="{7FBB6E56-7D5C-4C51-B5C4-DB399E086121}">
      <text>
        <r>
          <rPr>
            <b/>
            <sz val="9"/>
            <color indexed="81"/>
            <rFont val="Tahoma"/>
            <family val="2"/>
          </rPr>
          <t>shona blackie:</t>
        </r>
        <r>
          <rPr>
            <sz val="9"/>
            <color indexed="81"/>
            <rFont val="Tahoma"/>
            <family val="2"/>
          </rPr>
          <t xml:space="preserve">
added to match FCT's Fees &amp; Charges entry</t>
        </r>
      </text>
    </comment>
    <comment ref="H6" authorId="0" shapeId="0" xr:uid="{91AD63C3-65C3-4136-9EB0-49147D07810C}">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7" authorId="0" shapeId="0" xr:uid="{CCADD167-825B-4383-B6B4-19D3D8A3C724}">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28" authorId="0" shapeId="0" xr:uid="{D68FE15B-0E4E-4C2A-BE02-168C652F2692}">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31" authorId="0" shapeId="0" xr:uid="{A3DF0968-5A8D-482F-AAF4-C89F5C7A48AD}">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34" authorId="0" shapeId="0" xr:uid="{A52184D3-9FD7-41AB-B487-75D269BB6C38}">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37" authorId="0" shapeId="0" xr:uid="{E7188C3A-91F4-4ADE-A6D9-36A1DEB85B52}">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40" authorId="0" shapeId="0" xr:uid="{CF0BA305-42A7-4351-B1F1-0DACC27CFCA7}">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41" authorId="0" shapeId="0" xr:uid="{283A37D5-AE34-4B2C-83BB-C6992B6CB664}">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43" authorId="0" shapeId="0" xr:uid="{A0004738-CBC5-4397-8FE4-D1B64B09D747}">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44" authorId="0" shapeId="0" xr:uid="{570220F4-86CB-441E-BB85-4A4272E3DD8E}">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46" authorId="0" shapeId="0" xr:uid="{9469B9C1-F442-4943-B893-5F889827E9F6}">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49" authorId="0" shapeId="0" xr:uid="{3C2D517F-3484-4B1A-A1FC-7EB61DD2237A}">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52" authorId="0" shapeId="0" xr:uid="{DF649907-6207-4914-A9FF-0028F3C0BD6B}">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53" authorId="0" shapeId="0" xr:uid="{37514F97-E27D-4F84-941D-78F7F02E89C5}">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54" authorId="0" shapeId="0" xr:uid="{39138888-7077-4DEC-BC4A-C95881846D88}">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56" authorId="0" shapeId="0" xr:uid="{39F4DEEB-5E7B-44E3-8800-42C959AD603A}">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57" authorId="0" shapeId="0" xr:uid="{9D1D6DDD-7C06-4686-959B-C8995E736FCB}">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58" authorId="0" shapeId="0" xr:uid="{FF82620C-116F-48F6-A2F8-FE0B1D3BCA7E}">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59" authorId="0" shapeId="0" xr:uid="{31159FBF-2355-4FEF-A6E0-D620BD3A26C6}">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60" authorId="0" shapeId="0" xr:uid="{FB2D6654-FECB-4B32-90A4-03D8D241D74F}">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62" authorId="0" shapeId="0" xr:uid="{D98150AF-50B6-4E01-AC00-8EA2D2851662}">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63" authorId="0" shapeId="0" xr:uid="{9B736B63-DB33-477C-A71B-38F0D77D882E}">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64" authorId="0" shapeId="0" xr:uid="{40DFDA2A-F367-4FF8-841B-A04C5315B2BF}">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65" authorId="0" shapeId="0" xr:uid="{AB77C079-32FC-4447-B6D2-A610E4C5AD26}">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68" authorId="0" shapeId="0" xr:uid="{FAA42DE2-1276-477B-AB53-00573F500051}">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69" authorId="0" shapeId="0" xr:uid="{BBE65F78-FCB8-48D0-89BE-7DC61176E7E0}">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70" authorId="0" shapeId="0" xr:uid="{1D2AC319-828C-4F47-91AB-82E7D5677458}">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71" authorId="0" shapeId="0" xr:uid="{383AE7CA-4EF3-4BE7-B68D-2B061EBD3241}">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72" authorId="0" shapeId="0" xr:uid="{4DD5DCB1-76A8-405B-9D65-9C45FBEED211}">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73" authorId="0" shapeId="0" xr:uid="{71CE85D9-6DBF-4112-B27D-F115A4FDE742}">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L73" authorId="0" shapeId="0" xr:uid="{929BCB8A-37B0-4889-AD8F-CA00C3079357}">
      <text>
        <r>
          <rPr>
            <b/>
            <sz val="9"/>
            <color indexed="81"/>
            <rFont val="Tahoma"/>
            <family val="2"/>
          </rPr>
          <t>shona blackie:</t>
        </r>
        <r>
          <rPr>
            <sz val="9"/>
            <color indexed="81"/>
            <rFont val="Tahoma"/>
            <family val="2"/>
          </rPr>
          <t xml:space="preserve">
corrected to match FCT's Fees &amp; charges spreadsheet</t>
        </r>
      </text>
    </comment>
    <comment ref="H74" authorId="0" shapeId="0" xr:uid="{F9A20DEC-63FF-43C5-AC7F-F9D7223393D7}">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L74" authorId="0" shapeId="0" xr:uid="{D7E2E3D1-E1A2-4635-85B4-5AD5BA97E25C}">
      <text>
        <r>
          <rPr>
            <b/>
            <sz val="9"/>
            <color indexed="81"/>
            <rFont val="Tahoma"/>
            <family val="2"/>
          </rPr>
          <t>shona blackie:</t>
        </r>
        <r>
          <rPr>
            <sz val="9"/>
            <color indexed="81"/>
            <rFont val="Tahoma"/>
            <family val="2"/>
          </rPr>
          <t xml:space="preserve">
corrected to match FCT's Fees &amp; charges spreadsheet</t>
        </r>
      </text>
    </comment>
    <comment ref="H75" authorId="0" shapeId="0" xr:uid="{D12177C0-15A7-4AD5-B1E7-CA04C6BFAE08}">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L75" authorId="0" shapeId="0" xr:uid="{9AD65F2D-0B08-4219-AF45-ACBAB4688551}">
      <text>
        <r>
          <rPr>
            <b/>
            <sz val="9"/>
            <color indexed="81"/>
            <rFont val="Tahoma"/>
            <family val="2"/>
          </rPr>
          <t>shona blackie:</t>
        </r>
        <r>
          <rPr>
            <sz val="9"/>
            <color indexed="81"/>
            <rFont val="Tahoma"/>
            <family val="2"/>
          </rPr>
          <t xml:space="preserve">
corrected to match FCT's Fees &amp; charges spreadsheet</t>
        </r>
      </text>
    </comment>
    <comment ref="H77" authorId="0" shapeId="0" xr:uid="{83319738-C2A1-4390-BF08-DB19C72AE453}">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L77" authorId="0" shapeId="0" xr:uid="{C333133B-068A-4069-B8A5-81926CF1009C}">
      <text>
        <r>
          <rPr>
            <b/>
            <sz val="9"/>
            <color indexed="81"/>
            <rFont val="Tahoma"/>
            <family val="2"/>
          </rPr>
          <t>shona blackie:</t>
        </r>
        <r>
          <rPr>
            <sz val="9"/>
            <color indexed="81"/>
            <rFont val="Tahoma"/>
            <family val="2"/>
          </rPr>
          <t xml:space="preserve">
corrected to match FCT's Fees &amp; charges spreadsheet</t>
        </r>
      </text>
    </comment>
    <comment ref="L78" authorId="0" shapeId="0" xr:uid="{C836FDFE-28ED-40E8-A2F2-8D42F82271A1}">
      <text>
        <r>
          <rPr>
            <b/>
            <sz val="9"/>
            <color indexed="81"/>
            <rFont val="Tahoma"/>
            <family val="2"/>
          </rPr>
          <t>shona blackie:</t>
        </r>
        <r>
          <rPr>
            <sz val="9"/>
            <color indexed="81"/>
            <rFont val="Tahoma"/>
            <family val="2"/>
          </rPr>
          <t xml:space="preserve">
corrected to match FCT's Fees &amp; charges spreadsheet</t>
        </r>
      </text>
    </comment>
    <comment ref="H79" authorId="0" shapeId="0" xr:uid="{468E695A-6053-489E-B528-30D478FA3CB3}">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80" authorId="0" shapeId="0" xr:uid="{BDD7BC4F-ACA3-48E9-9583-3AEA84544EEF}">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L80" authorId="0" shapeId="0" xr:uid="{9F05C5F7-F1C5-43E5-9A53-6C1B21E6C13A}">
      <text>
        <r>
          <rPr>
            <b/>
            <sz val="9"/>
            <color indexed="81"/>
            <rFont val="Tahoma"/>
            <family val="2"/>
          </rPr>
          <t>shona blackie:</t>
        </r>
        <r>
          <rPr>
            <sz val="9"/>
            <color indexed="81"/>
            <rFont val="Tahoma"/>
            <family val="2"/>
          </rPr>
          <t xml:space="preserve">
corrected to match FCT's Fees &amp; charges spreadsheet</t>
        </r>
      </text>
    </comment>
    <comment ref="A83" authorId="0" shapeId="0" xr:uid="{2F531795-65A0-4EE5-A48A-121FC30A5C62}">
      <text>
        <r>
          <rPr>
            <b/>
            <sz val="9"/>
            <color indexed="81"/>
            <rFont val="Tahoma"/>
            <family val="2"/>
          </rPr>
          <t>shona blackie:</t>
        </r>
        <r>
          <rPr>
            <sz val="9"/>
            <color indexed="81"/>
            <rFont val="Tahoma"/>
            <family val="2"/>
          </rPr>
          <t xml:space="preserve">
VAT and additional 15% for commercial hire needs to be included</t>
        </r>
      </text>
    </comment>
    <comment ref="H92" authorId="0" shapeId="0" xr:uid="{6108573D-C2BD-4D11-9A3A-399747A3DBAF}">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96" authorId="0" shapeId="0" xr:uid="{0FAFC13D-5049-42D7-973F-B5427A1D34E9}">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97" authorId="0" shapeId="0" xr:uid="{88972452-13E6-40DF-9A64-06E0150AFEE3}">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98" authorId="0" shapeId="0" xr:uid="{CB9770EB-69D6-4977-BCBF-DBE9E35B70FA}">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03" authorId="0" shapeId="0" xr:uid="{9F1600C3-64E8-4D62-A777-4D4014B7B41C}">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04" authorId="0" shapeId="0" xr:uid="{8A13951F-E28D-494A-B18F-8002E9000B72}">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05" authorId="0" shapeId="0" xr:uid="{F4B4F0F1-ACFA-46B4-919D-D0019CE17459}">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L120" authorId="0" shapeId="0" xr:uid="{2C3FFF4C-351F-46CD-844B-966CFA286CF3}">
      <text>
        <r>
          <rPr>
            <b/>
            <sz val="9"/>
            <color indexed="81"/>
            <rFont val="Tahoma"/>
            <family val="2"/>
          </rPr>
          <t>shona blackie:</t>
        </r>
        <r>
          <rPr>
            <sz val="9"/>
            <color indexed="81"/>
            <rFont val="Tahoma"/>
            <family val="2"/>
          </rPr>
          <t xml:space="preserve">
corrected to match FCT's Fees &amp; charges spreadsheet</t>
        </r>
      </text>
    </comment>
    <comment ref="H137" authorId="0" shapeId="0" xr:uid="{7D29C4B9-2F44-4BC2-843B-50F8675761BA}">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39" authorId="0" shapeId="0" xr:uid="{628E4EC2-CEAD-4569-9883-39D297C4D504}">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40" authorId="0" shapeId="0" xr:uid="{DDD96226-EE04-487F-AB00-7933EC4FB4B4}">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42" authorId="0" shapeId="0" xr:uid="{37414211-1D54-49BB-9578-12533D841F70}">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43" authorId="0" shapeId="0" xr:uid="{034D2A16-68DB-4D7B-B567-78C6A49C6230}">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57" authorId="0" shapeId="0" xr:uid="{D3A8F838-53F4-4294-8D6F-3FE516DF8DF2}">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58" authorId="0" shapeId="0" xr:uid="{CBCF4865-E7D9-4F1E-A28B-E5CB1F2B14D3}">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59" authorId="0" shapeId="0" xr:uid="{78480599-71CF-4373-AD51-CBB0B4DB8369}">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69" authorId="0" shapeId="0" xr:uid="{D8BFCD3F-C914-46BE-8801-F472EB4317A2}">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71" authorId="0" shapeId="0" xr:uid="{EDF7C0C7-46C1-4881-8DD0-40208FB13793}">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72" authorId="0" shapeId="0" xr:uid="{C2959E28-DF4C-41E3-BB75-F673254CAD52}">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73" authorId="0" shapeId="0" xr:uid="{0F232085-7625-4E3B-87DA-0E791B57DC84}">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74" authorId="0" shapeId="0" xr:uid="{3A32FBB0-7978-4452-A9EF-659618AC4038}">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75" authorId="0" shapeId="0" xr:uid="{D85E0FE8-A53C-4E52-8FE0-754C50C74B6E}">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76" authorId="0" shapeId="0" xr:uid="{47FE56E5-39B9-4D82-A8B5-79FBA3BDB39E}">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77" authorId="0" shapeId="0" xr:uid="{234B472A-5E7B-4C5B-BA4E-CBBC4A1703B3}">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82" authorId="0" shapeId="0" xr:uid="{EF2F4C77-BA95-41B6-8C3D-66F8CF09D56F}">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83" authorId="0" shapeId="0" xr:uid="{C0C9F7C9-6029-4392-881D-64872B86FCD6}">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84" authorId="0" shapeId="0" xr:uid="{82943794-50F0-4841-A74B-F005C1E787CC}">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185" authorId="0" shapeId="0" xr:uid="{F411C73E-CC1A-4B11-8172-0A594F460D53}">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F204" authorId="0" shapeId="0" xr:uid="{D6D85EBE-D6D3-48BE-B924-39CCD1921C66}">
      <text>
        <r>
          <rPr>
            <b/>
            <sz val="9"/>
            <color indexed="81"/>
            <rFont val="Tahoma"/>
            <family val="2"/>
          </rPr>
          <t>shona blackie:</t>
        </r>
        <r>
          <rPr>
            <sz val="9"/>
            <color indexed="81"/>
            <rFont val="Tahoma"/>
            <family val="2"/>
          </rPr>
          <t xml:space="preserve">
Removed Per Month as this is wrong - it's a one-off charge for a 3-day course</t>
        </r>
      </text>
    </comment>
    <comment ref="H210" authorId="0" shapeId="0" xr:uid="{BEEC0D20-9ABA-403B-909A-ACE76B04987E}">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12" authorId="0" shapeId="0" xr:uid="{DF7F5A1B-44DF-4E83-9851-8830CAB87A20}">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13" authorId="0" shapeId="0" xr:uid="{013A9555-8344-4863-9177-1782DB490128}">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14" authorId="0" shapeId="0" xr:uid="{F3E36785-70D5-49FF-933E-F5B1FAA00C4A}">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15" authorId="0" shapeId="0" xr:uid="{CB19B1E0-05BE-40AC-9EF8-13E5F28E3DC9}">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16" authorId="0" shapeId="0" xr:uid="{F857DA7C-E517-4D58-AC20-7A19EEFEA91C}">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17" authorId="0" shapeId="0" xr:uid="{C0506174-7C4C-4F71-A69D-841D36D60426}">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18" authorId="0" shapeId="0" xr:uid="{80DFBFFA-E1E9-452A-83D3-AA42AEDE6BDF}">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19" authorId="0" shapeId="0" xr:uid="{266F87F4-6B94-4DAE-A831-28D820E9E24F}">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20" authorId="0" shapeId="0" xr:uid="{ED654C7E-A0A9-4563-BAAA-18979CE31C18}">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21" authorId="0" shapeId="0" xr:uid="{A96EC513-CD7D-486C-89F4-C8B6190D9495}">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22" authorId="0" shapeId="0" xr:uid="{94A35B2E-0D1C-4A8A-A7E7-F8CE79CA44F9}">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23" authorId="0" shapeId="0" xr:uid="{44D0027C-C81C-4784-8063-37B27CD4459E}">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24" authorId="0" shapeId="0" xr:uid="{D047D176-9688-439A-8E76-22AB7188777B}">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25" authorId="0" shapeId="0" xr:uid="{9A1188F1-8456-41BB-B876-0331081B5574}">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29" authorId="0" shapeId="0" xr:uid="{0D852676-9832-4A53-B171-E2A10B68E31E}">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233" authorId="0" shapeId="0" xr:uid="{23E1972C-73FD-43C5-8D2B-0340F68A32A3}">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34" authorId="0" shapeId="0" xr:uid="{E77930A2-9BB5-474A-A413-8C4AD8591A0E}">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35" authorId="0" shapeId="0" xr:uid="{D4201565-3743-40AE-9FD3-5825A6C250D6}">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36" authorId="0" shapeId="0" xr:uid="{F2456B41-4152-4137-B02B-0AFE011EBE7B}">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37" authorId="0" shapeId="0" xr:uid="{D9C724F7-70D9-47F9-832B-FDCF99640C64}">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38" authorId="0" shapeId="0" xr:uid="{E90FEF90-64A6-495E-AA2E-A73306DE5A02}">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39" authorId="0" shapeId="0" xr:uid="{3AE1679B-DD30-4563-A799-4FC6D9C750C9}">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40" authorId="0" shapeId="0" xr:uid="{96D6FB02-D45A-4691-AE04-65EBDC70A205}">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41" authorId="0" shapeId="0" xr:uid="{BCBB6F15-C705-4CD8-8EDD-991DC7E2A2D4}">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46" authorId="0" shapeId="0" xr:uid="{A2E65041-CE30-4192-911B-79EA34E212D8}">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48" authorId="0" shapeId="0" xr:uid="{0EC013C6-8FDB-4B48-BBCB-B8DF7C577006}">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50" authorId="0" shapeId="0" xr:uid="{6E1BBF9F-2F38-470D-8C87-C057FE0B38E7}">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53" authorId="0" shapeId="0" xr:uid="{CE4E9029-DFD0-4B7F-9BB3-C85D3C3A506E}">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54" authorId="0" shapeId="0" xr:uid="{B23FF84F-ABB7-45D1-AFCF-2604B4F2BD82}">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55" authorId="0" shapeId="0" xr:uid="{5A944CC0-728B-4842-A268-3424CEF4DDE1}">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56" authorId="0" shapeId="0" xr:uid="{C097BBAB-AF7A-433A-986F-0E04608630C5}">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57" authorId="0" shapeId="0" xr:uid="{D2AAB382-2D87-4D3A-ABC8-3621E7AAFF50}">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58" authorId="0" shapeId="0" xr:uid="{17B0DC91-ED8F-4E8B-A8C4-210F1A37E32E}">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59" authorId="0" shapeId="0" xr:uid="{A5A94AEF-01E3-4F5A-949B-B251902C477C}">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60" authorId="0" shapeId="0" xr:uid="{FD3C80C4-8012-4FFE-8B79-29C0940BEB71}">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61" authorId="0" shapeId="0" xr:uid="{E6734707-30E8-41CD-BBC6-E01B9EAC29F5}">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65" authorId="0" shapeId="0" xr:uid="{1CD17CBD-6201-424F-A987-B3D158C12DED}">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266" authorId="0" shapeId="0" xr:uid="{3E85CA6A-E1A6-456F-9335-5177F14AE3E8}">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267" authorId="0" shapeId="0" xr:uid="{86632AEC-8A55-455A-9E75-2AABE7BE74A4}">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268" authorId="0" shapeId="0" xr:uid="{32EC6264-1D47-496F-807C-24B4206D67E9}">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269" authorId="0" shapeId="0" xr:uid="{83DC1E05-E3BE-4E29-8F34-BCE706F4B5AF}">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270" authorId="0" shapeId="0" xr:uid="{A850FF19-5818-4FEA-87BE-9A751E313364}">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272" authorId="0" shapeId="0" xr:uid="{9CAD3C0D-B8AD-445C-B6A0-D361A983CE92}">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273" authorId="0" shapeId="0" xr:uid="{A1B499B2-F30B-444A-96F4-EB41AE5C839E}">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275" authorId="0" shapeId="0" xr:uid="{6EF14B27-7CF4-44A2-AACF-0076797A425E}">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283" authorId="0" shapeId="0" xr:uid="{09150DDA-F075-499B-ABCC-BE69F9B34049}">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284" authorId="0" shapeId="0" xr:uid="{44357EEC-6A16-4CE0-9023-F0CF0DB9B432}">
      <text>
        <r>
          <rPr>
            <b/>
            <sz val="9"/>
            <color indexed="81"/>
            <rFont val="Tahoma"/>
            <family val="2"/>
          </rPr>
          <t>shona blackie:</t>
        </r>
        <r>
          <rPr>
            <sz val="9"/>
            <color indexed="81"/>
            <rFont val="Tahoma"/>
            <family val="2"/>
          </rPr>
          <t xml:space="preserve">
this was noted in FCT's Fees &amp; Charges under Guidance Notes for Staff when implementing new Prices</t>
        </r>
      </text>
    </comment>
    <comment ref="H293" authorId="0" shapeId="0" xr:uid="{BBC92AB4-09EF-4038-B403-3271A1C2BF45}">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94" authorId="0" shapeId="0" xr:uid="{79ABC4B3-2464-4D5A-AAF9-93CA44C76C7E}">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297" authorId="0" shapeId="0" xr:uid="{7D6E6B29-BF00-453A-B782-24A497BEE7B3}">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304" authorId="0" shapeId="0" xr:uid="{3BE746DF-F822-44D6-8BF3-F46B80D31ACD}">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305" authorId="0" shapeId="0" xr:uid="{4334C704-E192-49D6-9DB8-D0D9DD7EE915}">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306" authorId="0" shapeId="0" xr:uid="{D203109A-4159-47EA-8EEF-0C884CAFE957}">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308" authorId="0" shapeId="0" xr:uid="{7716D469-25CE-438F-A067-70FE2B5858A3}">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309" authorId="0" shapeId="0" xr:uid="{B19F9508-ED57-4604-A2ED-55F3E0E263DE}">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310" authorId="0" shapeId="0" xr:uid="{4DCBC46A-8507-4923-B229-4A86D3714B76}">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312" authorId="0" shapeId="0" xr:uid="{86EECFBC-39A2-4AFB-96BC-A02ABA719249}">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315" authorId="0" shapeId="0" xr:uid="{9B63D61E-4F0F-4798-80AD-6FF1AAA36543}">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318" authorId="0" shapeId="0" xr:uid="{E6908269-D799-4362-888A-08DD42A7D223}">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367" authorId="0" shapeId="0" xr:uid="{523E49DB-BD01-4A1A-8C84-4164B34996C0}">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392" authorId="0" shapeId="0" xr:uid="{3D8D9352-FCBF-45D7-ADED-BEB7B288E2A0}">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400" authorId="0" shapeId="0" xr:uid="{E4EAF1BA-366D-472B-9EE6-00DA1E3739B2}">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407" authorId="0" shapeId="0" xr:uid="{69D5BDFB-6D62-490A-AD7C-51694017A396}">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434" authorId="0" shapeId="0" xr:uid="{D7B0CAF0-2F04-48CB-807E-4BF362BFEC99}">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454" authorId="0" shapeId="0" xr:uid="{18AD1728-5F16-4DC6-9AA4-3CA4EED1984F}">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466" authorId="0" shapeId="0" xr:uid="{EC699F44-A4E5-4702-A25A-928CD3CED0A0}">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 ref="H467" authorId="0" shapeId="0" xr:uid="{0211DF4C-BF8C-4EA2-BA17-BDECF93304EF}">
      <text>
        <r>
          <rPr>
            <b/>
            <sz val="9"/>
            <color indexed="81"/>
            <rFont val="Tahoma"/>
            <family val="2"/>
          </rPr>
          <t>shona blackie:</t>
        </r>
        <r>
          <rPr>
            <sz val="9"/>
            <color indexed="81"/>
            <rFont val="Tahoma"/>
            <family val="2"/>
          </rPr>
          <t xml:space="preserve">
added as a fuller explanation of the charge, as noted in FCT's Fees &amp; Charges spreadsheet</t>
        </r>
      </text>
    </comment>
  </commentList>
</comments>
</file>

<file path=xl/sharedStrings.xml><?xml version="1.0" encoding="utf-8"?>
<sst xmlns="http://schemas.openxmlformats.org/spreadsheetml/2006/main" count="6185" uniqueCount="1561">
  <si>
    <t>Transformation, Communities &amp; Corporate Services</t>
  </si>
  <si>
    <t xml:space="preserve"> </t>
  </si>
  <si>
    <t>Licensing - Civic Government (Scotland) Act
Taxi &amp; Private Hire</t>
  </si>
  <si>
    <t>2023/24
Current
Charge</t>
  </si>
  <si>
    <t>2024/25 Proposed
Charge</t>
  </si>
  <si>
    <t>%   Inc.</t>
  </si>
  <si>
    <t>VAT Rate (S/O/E/Z)</t>
  </si>
  <si>
    <t>Basis of Charge</t>
  </si>
  <si>
    <r>
      <rPr>
        <b/>
        <sz val="11"/>
        <rFont val="Arial"/>
        <family val="2"/>
      </rPr>
      <t>Discretionary/
Non-discretionary</t>
    </r>
  </si>
  <si>
    <t>In relation to taxi/ private hire and Civic licensing fees, these are set by the Council. However, the legislation states that the income should be set at a level which covers the cost of the administration of the licences. </t>
  </si>
  <si>
    <t>Taxi Driver Application Fee</t>
  </si>
  <si>
    <t>O</t>
  </si>
  <si>
    <t>Per Application</t>
  </si>
  <si>
    <t>Discretionary</t>
  </si>
  <si>
    <t>Taxi Driver Renewal Fee - 1 Year</t>
  </si>
  <si>
    <t>1 Year</t>
  </si>
  <si>
    <t>Taxi Driver Renewal Fee - 3 Years</t>
  </si>
  <si>
    <t>3 Years</t>
  </si>
  <si>
    <t>Taxi Operator Application Fee</t>
  </si>
  <si>
    <t>Taxi Operator Renewal Fee - 1 Year</t>
  </si>
  <si>
    <t>Taxi Operator Renewal Fee - 3 Years</t>
  </si>
  <si>
    <t>Private Hire Car Driver Application Fee</t>
  </si>
  <si>
    <t>Private Hire Car Driver Renewal Fee - 1 Year</t>
  </si>
  <si>
    <t>Private Hire Car Driver Renewal Fee - 3 Years</t>
  </si>
  <si>
    <t>Private Hire Car Operator Application Fee</t>
  </si>
  <si>
    <t>Private Hire Car Operator Renewal Fee - 1 Year</t>
  </si>
  <si>
    <t>Private Hire Car Operator Renewal Fee - 3 Years</t>
  </si>
  <si>
    <t>Taxi or Private Hire Booking Office Application</t>
  </si>
  <si>
    <t>Taxi or Private Hire Booking Office Renewal - 3 Years</t>
  </si>
  <si>
    <t>Change of Vehicle or registration Number</t>
  </si>
  <si>
    <t>New Set of Plates and Stickers when licence is issued</t>
  </si>
  <si>
    <t>Window Sticker</t>
  </si>
  <si>
    <t>Each</t>
  </si>
  <si>
    <t>Front Plate</t>
  </si>
  <si>
    <t>Front Plate Fixing Kit</t>
  </si>
  <si>
    <t>Back Plate</t>
  </si>
  <si>
    <t>Back Plate Fixing Kit</t>
  </si>
  <si>
    <t>Black Rivets</t>
  </si>
  <si>
    <t>Plastic Clips and Key</t>
  </si>
  <si>
    <t>Per Set</t>
  </si>
  <si>
    <t>No-Smoking Sign</t>
  </si>
  <si>
    <t>ID Badge (new, renewal and replacement)</t>
  </si>
  <si>
    <t>Magnetic Name Plate</t>
  </si>
  <si>
    <t>Non-magnetic Name Plate</t>
  </si>
  <si>
    <t>Magnetic Door Panel Plate</t>
  </si>
  <si>
    <t>Non-magnetic Door Panel Plate</t>
  </si>
  <si>
    <t xml:space="preserve">Equipment Stickers </t>
  </si>
  <si>
    <t>Pack of 2</t>
  </si>
  <si>
    <t>In relation to taxi/ private hire and Civic licensing fees, these are set by the Council. However the legislation states that the income should be set at a level which covers the cost of the administration of the licences. </t>
  </si>
  <si>
    <t>Cinema Application</t>
  </si>
  <si>
    <t>Cinema Renewal</t>
  </si>
  <si>
    <t>Street/House to House Collection</t>
  </si>
  <si>
    <t>No Charge</t>
  </si>
  <si>
    <t>House in Multiple Occupation Application</t>
  </si>
  <si>
    <t>House in Multiple Occupation Renewal</t>
  </si>
  <si>
    <t>Indoor Sports Entertainment Application</t>
  </si>
  <si>
    <t>Indoor Sports Entertainment Renewal</t>
  </si>
  <si>
    <t>Knife Dealer - sale of non-domestic knives Application</t>
  </si>
  <si>
    <t>Knife Dealer - sale of non-domestic knives Renewal</t>
  </si>
  <si>
    <t>Late Hours Catering premises Application</t>
  </si>
  <si>
    <t>Late Hours Catering premises Renewal</t>
  </si>
  <si>
    <t>Late Hours Exemption</t>
  </si>
  <si>
    <t>Market Operator Application</t>
  </si>
  <si>
    <t>Market Operator Renewal</t>
  </si>
  <si>
    <t>Metal Dealer/Itinerant Metal Dealers Application</t>
  </si>
  <si>
    <t>Metal Dealer/Itinerant Metal Dealers Renewal</t>
  </si>
  <si>
    <t>Public Entertainment Application</t>
  </si>
  <si>
    <t>Public Entertainment Renewal</t>
  </si>
  <si>
    <t>Public Entertainment - Fairground</t>
  </si>
  <si>
    <t>Duration of Fair</t>
  </si>
  <si>
    <t>Public Procession Notification</t>
  </si>
  <si>
    <t>-</t>
  </si>
  <si>
    <t>Raised Structure (including performance stages)</t>
  </si>
  <si>
    <t>Raised Structure (including performance stages) - Concession</t>
  </si>
  <si>
    <t>Second Hand Dealer Application</t>
  </si>
  <si>
    <t>Second Hand Dealer Renewal</t>
  </si>
  <si>
    <t>Second Hand Dealer - used vehicles Application</t>
  </si>
  <si>
    <t>Second Hand Dealer - used vehicles Renewal</t>
  </si>
  <si>
    <t>Skin Piercing and Tattooing premises Application</t>
  </si>
  <si>
    <t>Skin Piercing and Tattooing premises Renewal</t>
  </si>
  <si>
    <t>Street Trader Application</t>
  </si>
  <si>
    <t>Street Trader Renewal</t>
  </si>
  <si>
    <t>Temporary Street Trader</t>
  </si>
  <si>
    <t>6 Weeks</t>
  </si>
  <si>
    <t>Temporary Licence - other types</t>
  </si>
  <si>
    <t>Temporary Licence - Public Entertainment (more than 1,000 tickets)</t>
  </si>
  <si>
    <t>Theatre Renewal</t>
  </si>
  <si>
    <t>1 year</t>
  </si>
  <si>
    <t>Venison Dealer Application</t>
  </si>
  <si>
    <t>Venison Dealer Renewal</t>
  </si>
  <si>
    <t>Window Cleaner Application</t>
  </si>
  <si>
    <t>Window Cleaner Renewal</t>
  </si>
  <si>
    <t>Certified Copy of Civic and Other Licences</t>
  </si>
  <si>
    <t>Per Copy</t>
  </si>
  <si>
    <t>Variation of a Civic Licence</t>
  </si>
  <si>
    <t>Most of the fees for liquor are prescribed. The Licensing Board does have discretion to reduce some of the liquor fees by the same percentage. The Board agreed to keep fees at the same level at it's meeting on 17th August 2022.</t>
  </si>
  <si>
    <t xml:space="preserve"> Premises       The Board agreed to keep Fees at the same level at its meeting on 23 June 2023.</t>
  </si>
  <si>
    <t>Category 1 - New Premises Licence</t>
  </si>
  <si>
    <t>Non-discretionary</t>
  </si>
  <si>
    <t>Category 1 - New Provisional Premises Licence</t>
  </si>
  <si>
    <t>Category 1 - Confirmation of provisional licence</t>
  </si>
  <si>
    <t>Category 1 - Annual Fee</t>
  </si>
  <si>
    <t>Annual</t>
  </si>
  <si>
    <t>Category 2 - New Premises Licence</t>
  </si>
  <si>
    <t>Category 2 - New Provisional Premises Licence</t>
  </si>
  <si>
    <t>Category 2 - Confirmation of provisional licence</t>
  </si>
  <si>
    <t>Category 2 - Annual Fee</t>
  </si>
  <si>
    <t>Category 3 - New Premises Licence</t>
  </si>
  <si>
    <t>Category 3 - New Provisional Premises Licence</t>
  </si>
  <si>
    <t>Category 3 - Confirmation of provisional licence</t>
  </si>
  <si>
    <t xml:space="preserve">Category 3 - Annual Fee </t>
  </si>
  <si>
    <t>Category 4 - New Premises Licence</t>
  </si>
  <si>
    <t>Category 4 - New Provisional Premises Licence</t>
  </si>
  <si>
    <t>Category 4 - Confirmation of provisional licence</t>
  </si>
  <si>
    <t xml:space="preserve">Category 4 - Annual Fee </t>
  </si>
  <si>
    <t>Category 5 - New Premises Licence</t>
  </si>
  <si>
    <t>Category 5 - New Provisional Premises Licence</t>
  </si>
  <si>
    <t>Category 5 - Confirmation of Provisional Licence</t>
  </si>
  <si>
    <t>Category 5 - Annual Fee</t>
  </si>
  <si>
    <t>Category 6 - New Premises Licence</t>
  </si>
  <si>
    <t>Category 6 - New Provisional Premises Licence</t>
  </si>
  <si>
    <t>Category 6 - Confirmation of Provisional Licence</t>
  </si>
  <si>
    <t>Category 6 - Annual Fee</t>
  </si>
  <si>
    <t>Temporary Premises Licence Section 47(2)</t>
  </si>
  <si>
    <t>Variation - Section 29(1) - Minor</t>
  </si>
  <si>
    <t>Variation - Section 29(2) - Minor - Change of Premises Manager</t>
  </si>
  <si>
    <t>Variation - Section 29(1) - Non Minor</t>
  </si>
  <si>
    <t>Transfer under Section 33(1)</t>
  </si>
  <si>
    <t>Transfer under Section 33(1) including minor variation</t>
  </si>
  <si>
    <t>Transfer under Section 33(1) including non minor variation</t>
  </si>
  <si>
    <t>Transfer under Section 34(1)</t>
  </si>
  <si>
    <t>Transfer under Section 34(1) including minor variation</t>
  </si>
  <si>
    <t>Transfer under Section 34(1) including non minor variation</t>
  </si>
  <si>
    <t>Copy Premises Licence</t>
  </si>
  <si>
    <t>Occasional Licence Section 56</t>
  </si>
  <si>
    <t xml:space="preserve">Extended Hours </t>
  </si>
  <si>
    <t>Personal</t>
  </si>
  <si>
    <t>Personal Licence Section 72</t>
  </si>
  <si>
    <t>Preplacement Personal Licence</t>
  </si>
  <si>
    <t>Licensing - Gambling Act 2005</t>
  </si>
  <si>
    <t>Fees for gambling are prescribed. </t>
  </si>
  <si>
    <t>Gambling Premises</t>
  </si>
  <si>
    <t>Bingo Club  - New Application</t>
  </si>
  <si>
    <t>Bingo Club -  Annual Fee</t>
  </si>
  <si>
    <t>Bingo Club - Variation</t>
  </si>
  <si>
    <t>Bingo Club - Transfer</t>
  </si>
  <si>
    <t>Bingo Club - Reinstatement</t>
  </si>
  <si>
    <t>Betting Premises (excluding tracks) - New Application</t>
  </si>
  <si>
    <t>Betting Premises (excluding tracks) - Annual Fee</t>
  </si>
  <si>
    <t>Betting Premises (excluding tracks) - Variation</t>
  </si>
  <si>
    <t>Betting Premises (excluding tracks) - Transfer</t>
  </si>
  <si>
    <t>Betting Premises (excluding tracks) - Reinstatement</t>
  </si>
  <si>
    <t>Race Track - New Application</t>
  </si>
  <si>
    <t>Race Track - Annual Fee</t>
  </si>
  <si>
    <t>Race Track - Variation</t>
  </si>
  <si>
    <t>Race Track - Transfer</t>
  </si>
  <si>
    <t>Race Track - Reinstatement</t>
  </si>
  <si>
    <t>Family Entertainment Centre - New Application</t>
  </si>
  <si>
    <t>Family Entertainment Centre - Annual Fee</t>
  </si>
  <si>
    <t>Family Entertainment Centre - Variation</t>
  </si>
  <si>
    <t>Family Entertainment Centre - Transfer</t>
  </si>
  <si>
    <t>Family Entertainment Centre - Reinstatement</t>
  </si>
  <si>
    <t>Adult Gaming Centre - New Application</t>
  </si>
  <si>
    <t>Adult Gaming Centre - Annual Fee</t>
  </si>
  <si>
    <t>Adult Gaming Centre - Variation</t>
  </si>
  <si>
    <t>Adult Gaming Centre - Transfer</t>
  </si>
  <si>
    <t>Adult Gaming Centre - Reinstatement</t>
  </si>
  <si>
    <t>Gambling Premises Miscellaneous Fees</t>
  </si>
  <si>
    <t>Small Casino - Application Provisional Statement</t>
  </si>
  <si>
    <t>Small Casino - Licence Application: Provisional Statement Holders</t>
  </si>
  <si>
    <t>Small Casino - Copy Licence</t>
  </si>
  <si>
    <t>Small Casino - Notification of Change</t>
  </si>
  <si>
    <t>Large Casino - Application Provisional Statement</t>
  </si>
  <si>
    <t>Large Casino - Licence Application: Provisional Statement Holders</t>
  </si>
  <si>
    <t>Large Casino - Copy Licence</t>
  </si>
  <si>
    <t>Large Casino  - Notification of Change</t>
  </si>
  <si>
    <t>Bingo Club - Application Provisional Statement</t>
  </si>
  <si>
    <t>Bingo Club - Licence Application: Provisional Statement Holders</t>
  </si>
  <si>
    <t>Bingo Club - Copy Licence</t>
  </si>
  <si>
    <t>Bingo Club - Notification of Change</t>
  </si>
  <si>
    <t>Betting Premises(excluding tracks) - Application Provisional Statement Holders</t>
  </si>
  <si>
    <t>Betting Premises(excluding tracks) - Licence Application: Provisional Statement Holders</t>
  </si>
  <si>
    <t>Betting Premises(excluding tracks) - Copy Licence</t>
  </si>
  <si>
    <t>Betting Premises(excluding tracks) - Notification of Change</t>
  </si>
  <si>
    <t xml:space="preserve">Fees for gambling are prescribed.  </t>
  </si>
  <si>
    <t>Race Tracks - Application Provisional Statement</t>
  </si>
  <si>
    <t>Race Tracks - Licence Application: Provisional Statement Holders</t>
  </si>
  <si>
    <t xml:space="preserve">Race Tracks - Copy Licence  </t>
  </si>
  <si>
    <t>Race Tracks  - Notification of Change</t>
  </si>
  <si>
    <t>Family Entertainment Centre - Application Provisional Statement</t>
  </si>
  <si>
    <t>Family Entertainment Centre - Licence Application: Provisional Statement Holders</t>
  </si>
  <si>
    <t>Family Entertainment Centre - Copy Licence</t>
  </si>
  <si>
    <t>Family Entertainment Centre - Notification of Change</t>
  </si>
  <si>
    <t xml:space="preserve">Adult Gaming Centre - Application Provisional Statement </t>
  </si>
  <si>
    <t>Adult Gaming Centre - Licence Application: Provisional Statement Holders</t>
  </si>
  <si>
    <t>Adult Gaming Centre - Copy Licence</t>
  </si>
  <si>
    <t xml:space="preserve">Adult Gaming Centre - Notification of Change    </t>
  </si>
  <si>
    <t>Temporary Use Notices</t>
  </si>
  <si>
    <t>Fee Payable for Giving Such a Notice in Relation to Premises in Scotland</t>
  </si>
  <si>
    <t>Per Notice</t>
  </si>
  <si>
    <t>Fee Payable for Issuing a Copy of such a Notice in Scotland</t>
  </si>
  <si>
    <t>Gambling Permit Type</t>
  </si>
  <si>
    <t>Family Entertainment Centre Gaming Machine - New Application</t>
  </si>
  <si>
    <t>Family Entertainment Centre Gaming Machine - Renewal</t>
  </si>
  <si>
    <t>Small Society Lottery Registration - New Application</t>
  </si>
  <si>
    <t>Small Society Lottery Registration - Annual Maintenance</t>
  </si>
  <si>
    <t>Non-Commercial Society Permit - 1 Year New Application</t>
  </si>
  <si>
    <t>Non-Commercial Society Permit - Renewal</t>
  </si>
  <si>
    <t>Club Gaming - New Application</t>
  </si>
  <si>
    <t>Club Gaming - Annual Maintenance</t>
  </si>
  <si>
    <t>Club Gaming - Renewal</t>
  </si>
  <si>
    <t>Club Gaming Machine - New Application</t>
  </si>
  <si>
    <t>Club Gaming Machine - Annual Maintenance</t>
  </si>
  <si>
    <t>Club Gaming Machine - Renewal</t>
  </si>
  <si>
    <t>Licensed Premises Notification (2 machines or less)</t>
  </si>
  <si>
    <t>Licensed Premises Notification (more than 2 machines) New Application</t>
  </si>
  <si>
    <t>Annual Maintenance</t>
  </si>
  <si>
    <t>Prize Gaming - New Application</t>
  </si>
  <si>
    <t>Prize Gaming - Renewal</t>
  </si>
  <si>
    <t>Miscellaneous Fees</t>
  </si>
  <si>
    <t>Family Entertainment Centre Permits - Change of Name</t>
  </si>
  <si>
    <t>Family Entertainment Centre Permits - Copy of Permit</t>
  </si>
  <si>
    <t>Gaming Club and Machine Permits - Copy of Permit</t>
  </si>
  <si>
    <t>Gaming Club and Machine Permits - Variation</t>
  </si>
  <si>
    <t>Licensed Premises Gaming machine Permit - Change of Name</t>
  </si>
  <si>
    <t>Licensed Premises Gaming machine Permit - Copy of Permit</t>
  </si>
  <si>
    <t>Licensed Premises Gaming machine Permit - Variation</t>
  </si>
  <si>
    <t>Licensed Premises Gaming machine Permit - Transfer</t>
  </si>
  <si>
    <t>Prize Gaming Permits - Change of Name</t>
  </si>
  <si>
    <t>Prize Gaming Permits - Copy of Permit</t>
  </si>
  <si>
    <t>Registration</t>
  </si>
  <si>
    <t>Marriage notice fee (religious) *</t>
  </si>
  <si>
    <t>£45 per person</t>
  </si>
  <si>
    <t>Marriage certificate (religious)</t>
  </si>
  <si>
    <t>Per certificate</t>
  </si>
  <si>
    <t>Marriage notice fee (civil) *</t>
  </si>
  <si>
    <t>Marriage certificate (civil)</t>
  </si>
  <si>
    <t xml:space="preserve">Civil marriage solemnisation </t>
  </si>
  <si>
    <t>Per Event</t>
  </si>
  <si>
    <t>Life Events during normal working hours - Statutory fee</t>
  </si>
  <si>
    <t>Life Events during normal working hours - Attendance fee</t>
  </si>
  <si>
    <t>Life Events on a Saturday - Statutory fee</t>
  </si>
  <si>
    <t>Life Events on a Saturday - Attendance fee</t>
  </si>
  <si>
    <t>Life Events on a Saturday - Attendance fee - Concession</t>
  </si>
  <si>
    <t>Life Events on a Sunday - Statutory fee</t>
  </si>
  <si>
    <t>Life Events on a Sunday - Attendance fee</t>
  </si>
  <si>
    <t>Life Events on a Sunday - Attendance fee - Concession</t>
  </si>
  <si>
    <t>Life Events on Public Holidays - Statutory fee</t>
  </si>
  <si>
    <t>Life Events on Public Holidays - Attendance fee</t>
  </si>
  <si>
    <t>Life Events on Public Holidays - Attendance fee - Concession</t>
  </si>
  <si>
    <t xml:space="preserve">Additional Fees for Ceremonies with Guests </t>
  </si>
  <si>
    <t>S</t>
  </si>
  <si>
    <t>Per Event plus VAT</t>
  </si>
  <si>
    <t>Additional Fees for Ceremonies with Guests - Free  Concession</t>
  </si>
  <si>
    <t>Non-Refundable Deposits</t>
  </si>
  <si>
    <t>Private Citizenship Ceremony</t>
  </si>
  <si>
    <t>Fast Track Certificate Service</t>
  </si>
  <si>
    <t>General Fund Housing</t>
  </si>
  <si>
    <t>Small Repairs Handyperson Scheme</t>
  </si>
  <si>
    <t>per hour + cost of materials</t>
  </si>
  <si>
    <t xml:space="preserve">Landlord Registration Fee
</t>
  </si>
  <si>
    <t>£75
Registration
£17 per property</t>
  </si>
  <si>
    <t>Non-Discretionary</t>
  </si>
  <si>
    <t>School &amp; Community Lets</t>
  </si>
  <si>
    <t xml:space="preserve">Group 1 Private Functions and Instructional Classes for all age ranges - i.e. Martial arts ,drama classes, dance classes, fitness classes. </t>
  </si>
  <si>
    <t>Hire of Hall (General Halls, Assembly Halls)</t>
  </si>
  <si>
    <t>E</t>
  </si>
  <si>
    <t>Per hour</t>
  </si>
  <si>
    <t>Hire of Classroom/GP Room/Meeting Room</t>
  </si>
  <si>
    <t>Hire of Gymnasium/Dance Studio</t>
  </si>
  <si>
    <t>Hire of Swimming Pool (inc. changing rooms)</t>
  </si>
  <si>
    <t>Hire of full Astroturf/All weather pitch</t>
  </si>
  <si>
    <t>Per 45 mins</t>
  </si>
  <si>
    <t xml:space="preserve">Hire of half Astroturf/All weather pitch </t>
  </si>
  <si>
    <t>Group 2  Adult Group - i.e. Groups including community, voluntary, tenants, residents, interest</t>
  </si>
  <si>
    <t>Group 3 Commercial Events - i.e. Corporate Conferences, business meetings, company exhibitions/presentations</t>
  </si>
  <si>
    <t>Group 4 School Aged Children (18 &amp; under) - i.e Scouts, boys brigade, guides, brownies, football, youth clubs &amp; groups (inc. those run by charities)</t>
  </si>
  <si>
    <t>Hire of Hall (General Halls, Assembly Halls) - Concession</t>
  </si>
  <si>
    <t>Up to 2 hrs</t>
  </si>
  <si>
    <t>Hire of Classroom/GP Room/Meeting Room - Concession</t>
  </si>
  <si>
    <t>Hire of Gymnasium/Dance Studio - Concession</t>
  </si>
  <si>
    <t>Hire of Swimming Pool (inc. changing rooms) - Concession</t>
  </si>
  <si>
    <t>Hire of full Astroturf/All weather pitch - Concession</t>
  </si>
  <si>
    <t>Hire of half Astroturf/All weather pitch  - Concession</t>
  </si>
  <si>
    <t>Group 5 Pre &amp; after school childcare</t>
  </si>
  <si>
    <t>Per Day</t>
  </si>
  <si>
    <t>Group 6 Concessions for Over 65s/Church/Disability</t>
  </si>
  <si>
    <t>Libraries - Photocopying</t>
  </si>
  <si>
    <t>A4 page Black &amp; White</t>
  </si>
  <si>
    <t>per page</t>
  </si>
  <si>
    <t>A3 page Black &amp; White</t>
  </si>
  <si>
    <t>A4 page Colour</t>
  </si>
  <si>
    <t>A3 page Colour</t>
  </si>
  <si>
    <t>Libraries - Hall Hires</t>
  </si>
  <si>
    <t>per hour</t>
  </si>
  <si>
    <t>Libraries - Events &amp; Activity Sessions</t>
  </si>
  <si>
    <t>Event Tickets (Talks/Author Visits/IT Classes) - Adult</t>
  </si>
  <si>
    <t>per session</t>
  </si>
  <si>
    <t>Event Tickets (Talks/Author Visits/IT Classes) - Junior</t>
  </si>
  <si>
    <t>Event Tickets (Talks/Author Visits/IT Classes) - Concession</t>
  </si>
  <si>
    <t>Event Tickets (Talks/Author Visits/IT Classes) - Go Card</t>
  </si>
  <si>
    <t>Free</t>
  </si>
  <si>
    <t>Book Groups (including staff support)</t>
  </si>
  <si>
    <t>Craft Groups ( excluding staff support)</t>
  </si>
  <si>
    <t>Craft Groups ( excluding staff support) - Go Card</t>
  </si>
  <si>
    <t xml:space="preserve">Internal Children's Events (crafts/clubs/parties) (including staff support) </t>
  </si>
  <si>
    <t>Internal Children's Events (crafts/clubs/parties) (including staff support) - Go Card</t>
  </si>
  <si>
    <t>School Visits, Storytime, Chatterbooks, Bookbug Events</t>
  </si>
  <si>
    <t>PROPOSED INCREASES ARE SUBJECT TO ROUNDING AND DE-MINIMUS CONSTRAINTS</t>
  </si>
  <si>
    <t>N/A</t>
  </si>
  <si>
    <t>Licensing - Civic Government (Scotland) Act 1982
General</t>
  </si>
  <si>
    <t xml:space="preserve">Licensing - Licensing (Scotland) Act 2005
Premises/Personal                 </t>
  </si>
  <si>
    <t xml:space="preserve">Landlord Registration Fee - Late Application
</t>
  </si>
  <si>
    <t xml:space="preserve">A4 page Black &amp; White - critical documents linked to housing, benefits and job-seeking - Go Card </t>
  </si>
  <si>
    <t xml:space="preserve">A3 page Black &amp; White - critical documents linked to housing, benefits and job-seeking - Go Card </t>
  </si>
  <si>
    <t>Book Groups (including staff support) - Concession</t>
  </si>
  <si>
    <t>Craft Groups ( excluding staff support) - Concession</t>
  </si>
  <si>
    <t>Book Groups (including staff support) - Go Card</t>
  </si>
  <si>
    <t>Small Community room (Falkirk, Bo'ness) Community use - Library open hours: Monday - Saturday, excluding Wednesday.</t>
  </si>
  <si>
    <t>Small Community room (Falkirk, Bo'ness) Community use - Library closed hours: Wednesday (and Sunday - Bo'ness only).</t>
  </si>
  <si>
    <t>Large Community room (Denny, Larbert, Bo'ness) Community use - Library open hours: Monday - Saturday, excluding Wednesday.</t>
  </si>
  <si>
    <t>Large Community room (Denny, Larbert, Bo'ness) Community use - Library closed hours: Wednesday (and Sunday - Bo'ness only).</t>
  </si>
  <si>
    <t>Small Community room (Falkirk, Bo'ness) Commercial use - Library open hours: Monday - Saturday, excluding Wednesday.</t>
  </si>
  <si>
    <t>Small Community room (Falkirk, Bo'ness) Commercial use - Library closed hours: Wednesday (and Sunday - Bo'ness only).</t>
  </si>
  <si>
    <t>Large Community room (Denny, Larbert, Bo'ness) Commercial use - Library open hours: Monday - Saturday, excluding Wednesday.</t>
  </si>
  <si>
    <t>Large Community room (Denny, Larbert, Bo'ness) Commercial use - Library closed hours: Wednesday (and Sunday - Bo'ness only).</t>
  </si>
  <si>
    <t>Reference Library area (Falkirk, Grangemouth) - Community use - Library open hours: Monday - Saturday, excluding Wednesday.</t>
  </si>
  <si>
    <t>Reference Library area - (Falkirk, Grangemouth) - Community use - Library closed hours: Wednesday.</t>
  </si>
  <si>
    <t>£30.00 + £25.00 keyholder charge</t>
  </si>
  <si>
    <t>Reference Library area - (Falkirk, Grangemouth) - Commercial use - Library open hours: Monday - Saturday, excluding Wednesday.</t>
  </si>
  <si>
    <t>Reference Library area - (Falkirk, Grangemouth) - Commercial use - Library closed hours: Wednesday.</t>
  </si>
  <si>
    <t>IT suite (Bo'ness, Falkirk, Larbert, Meadowbank) - Community use - Library open hours: Monday - Saturday, excluding Wednesday</t>
  </si>
  <si>
    <t>IT suite (Bo'ness, Falkirk, Larbert, Meadowbank) - Community use - Library closed hours: Wednesday (and Sunday - Bo'ness only).</t>
  </si>
  <si>
    <t>IT suite (Bo'ness, Falkirk, Larbert, Meadowbank) - Commercial use - Library open hours: Monday - Saturday, excluding Wednesday</t>
  </si>
  <si>
    <t>IT suite (Bo'ness, Falkirk, Larbert, Meadowbank) - Commercial use - Library closed hours: Wednesday (and Sunday - Bo'ness only).</t>
  </si>
  <si>
    <t>Use of whole library space (Bonnybridge, Slamannan) - Community use - Library open hours: Monday - Saturday, excluding Wednesday.</t>
  </si>
  <si>
    <t>Use of whole library space (Bonnybridge, Slamannan) - Community use - Library closed hours: Wednesday.</t>
  </si>
  <si>
    <t>Use of whole library space (Bonnybridge, Slamannan) - Commercial use - Library open hours: Monday - Saturday, excluding Wednesday.</t>
  </si>
  <si>
    <t>Use of whole library space (Bonnybridge, Slamannan) - Commercial use - Library closed hours: Wednesday.</t>
  </si>
  <si>
    <t>Use of whole library space (Bo'ness, Denny, Larbert, Meadowbank) - Community use - Library open hours: Monday - Saturday, excluding Wednesday.</t>
  </si>
  <si>
    <t>Use of whole library space (Bo'ness, Denny, Larbert, Meadowbank) - Community use - Library closed hours: Wednesday (and Sunday - Bo'ness only).</t>
  </si>
  <si>
    <t>Use of whole library space (Bo'ness, Denny, Larbert, Meadowbank) - Commercial use - Library open hours: Monday - Saturday, excluding Wednesday.</t>
  </si>
  <si>
    <t>Use of whole library space (Bo'ness, Denny, Larbert, Meadowbank) - Commercial use - Library closed hours: Wednesday (and Sunday - Bo'ness only).</t>
  </si>
  <si>
    <t>Use of whole library space (Falkirk, Grangemouth) - Community use - Library open hours: Monday - Saturday, excluding Wednesday.</t>
  </si>
  <si>
    <t>Use of whole library space (Falkirk, Grangemouth) - Community use - Library closed hours: Wednesday.</t>
  </si>
  <si>
    <t>Use of whole library space (Falkirk, Grangemouth) - Commercial use - Library open hours: Monday - Saturday, excluding Wednesday.</t>
  </si>
  <si>
    <t>Use of whole library space (Falkirk, Grangemouth) - Commercial use - Library closed hours: Wednesday.</t>
  </si>
  <si>
    <t>Library staff steward and set up support for events - per member of staff.</t>
  </si>
  <si>
    <t>Place Services - Charges</t>
  </si>
  <si>
    <t>All Divisions of Place Services</t>
  </si>
  <si>
    <t>2018/19 Current
Charge</t>
  </si>
  <si>
    <t>2019/20 Proposed
Charge</t>
  </si>
  <si>
    <t>2019/20 Current
Charge</t>
  </si>
  <si>
    <t>2020/21 Proposed
Charge</t>
  </si>
  <si>
    <t>%    Inc.</t>
  </si>
  <si>
    <t>2020/21 Current
Charge</t>
  </si>
  <si>
    <t>2021/22 Proposed
Charge</t>
  </si>
  <si>
    <t>2021/22 Current
Charge</t>
  </si>
  <si>
    <t>2022/23 Proposed
Charge</t>
  </si>
  <si>
    <t>2022/23 Current
Charge</t>
  </si>
  <si>
    <t>2023/24 Current
Charge</t>
  </si>
  <si>
    <t>Service Comments</t>
  </si>
  <si>
    <r>
      <rPr>
        <b/>
        <sz val="11"/>
        <color theme="1"/>
        <rFont val="Arial"/>
        <family val="2"/>
      </rPr>
      <t>Proposed Charge</t>
    </r>
    <r>
      <rPr>
        <sz val="11"/>
        <color theme="1"/>
        <rFont val="Arial"/>
        <family val="2"/>
      </rPr>
      <t xml:space="preserve">
</t>
    </r>
    <r>
      <rPr>
        <i/>
        <sz val="10"/>
        <color theme="1"/>
        <rFont val="Arial"/>
        <family val="2"/>
      </rPr>
      <t>(if different from shown in Column M)</t>
    </r>
  </si>
  <si>
    <t>Comments</t>
  </si>
  <si>
    <r>
      <t xml:space="preserve">Proposed Charge
</t>
    </r>
    <r>
      <rPr>
        <sz val="9"/>
        <color theme="1"/>
        <rFont val="Arial"/>
        <family val="2"/>
      </rPr>
      <t>(if different from shown in Column Q)</t>
    </r>
  </si>
  <si>
    <t>%</t>
  </si>
  <si>
    <t>Copying charges (price includes VAT)</t>
  </si>
  <si>
    <t>Paper copies:</t>
  </si>
  <si>
    <t>Copy size</t>
  </si>
  <si>
    <t>Black &amp; white</t>
  </si>
  <si>
    <t>A4 &amp; A3</t>
  </si>
  <si>
    <t>s</t>
  </si>
  <si>
    <t>per copy</t>
  </si>
  <si>
    <t>Colour</t>
  </si>
  <si>
    <t>A2</t>
  </si>
  <si>
    <t>A1</t>
  </si>
  <si>
    <t>A0</t>
  </si>
  <si>
    <t>Property enquiry fees / Street Naming and numbering</t>
  </si>
  <si>
    <t>Full property enquiry - Planning, Building Standards, Environmental Health and Roads  (plus VAT)</t>
  </si>
  <si>
    <t>per property</t>
  </si>
  <si>
    <t xml:space="preserve">Road only property enquiry / adoption status (plus VAT)  </t>
  </si>
  <si>
    <t>per road</t>
  </si>
  <si>
    <t>Road adoption status plan (plus VAT)</t>
  </si>
  <si>
    <t>Naming a new street (outwith scope of VAT)</t>
  </si>
  <si>
    <t>o</t>
  </si>
  <si>
    <t>per street</t>
  </si>
  <si>
    <t>Naming/numbering of properties (outwith scope of VAT)-</t>
  </si>
  <si>
    <t>1 property</t>
  </si>
  <si>
    <t>2 - 5 properties</t>
  </si>
  <si>
    <t>6 - 10 properties</t>
  </si>
  <si>
    <t>11 - 25 properties</t>
  </si>
  <si>
    <t>26 - 50 properties</t>
  </si>
  <si>
    <t>51 - 100 properties</t>
  </si>
  <si>
    <t>&gt;100 properties</t>
  </si>
  <si>
    <t>Any re-numbering after issuing notification</t>
  </si>
  <si>
    <t>added per property</t>
  </si>
  <si>
    <t>Building Warrant applications (outwith scope of VAT)</t>
  </si>
  <si>
    <t>Building warrant fees - charges based on nationally prescribed scale</t>
  </si>
  <si>
    <t>Letter of Comfort - where no Building Warrant was issued for the works (including two inspections) plus an additional fee based on the estimated value of work</t>
  </si>
  <si>
    <t>plus fee</t>
  </si>
  <si>
    <t>Letter of Comfort - where the Building Warrant for the works has expired (including two inspections)</t>
  </si>
  <si>
    <t>Letter of Comfort - additional inspections (if required)</t>
  </si>
  <si>
    <t>Letters of Comfort are considered where works have been carried out and completed prior to 1 May 2005.  The fee includes the initial inspection and one subsequent visit, if required.  Further inspections are charged at the above fee.</t>
  </si>
  <si>
    <t>Exempt Works report from Building Standards</t>
  </si>
  <si>
    <t>Exempt Works additional site visit - cost per visit</t>
  </si>
  <si>
    <t>per visit</t>
  </si>
  <si>
    <t>Exempt Works reports are available where works have been carried out and are works not requiring a warrant, but where the occupier wants to be satisfied that the works comply with the Regulations.</t>
  </si>
  <si>
    <t>Search fee {Works related to Building (Scotland) Act}</t>
  </si>
  <si>
    <t>Copy document fee</t>
  </si>
  <si>
    <t>per doc</t>
  </si>
  <si>
    <t>Licensing certificates - required by Licensing (Scotland) Act 2005 Section 50</t>
  </si>
  <si>
    <t xml:space="preserve">Planning Applications (All types.  Outwith scope of VAT):  </t>
  </si>
  <si>
    <t xml:space="preserve">Planning Applications - sliding scale prescribed fee set nationally </t>
  </si>
  <si>
    <t>Nationally set</t>
  </si>
  <si>
    <t>Pre-Application Advice - Householder</t>
  </si>
  <si>
    <t>new</t>
  </si>
  <si>
    <t>per application</t>
  </si>
  <si>
    <t>Pre-Application Advice - Local Development</t>
  </si>
  <si>
    <t>Pre-Application Advice - Major Development</t>
  </si>
  <si>
    <t>Planning Permission Non-Material Variations</t>
  </si>
  <si>
    <t>Purification of Planning Conditions</t>
  </si>
  <si>
    <t>Search fee</t>
  </si>
  <si>
    <t>Copy of certificate</t>
  </si>
  <si>
    <t>per certificate</t>
  </si>
  <si>
    <t>Advertising fees - charged as appropriate</t>
  </si>
  <si>
    <t>Planning &amp; Environment</t>
  </si>
  <si>
    <t>Rangers events - charges ranging from £4 to £16 per person.  Charge depends on event. (VAT Exempt)</t>
  </si>
  <si>
    <t>POA</t>
  </si>
  <si>
    <t>e</t>
  </si>
  <si>
    <t xml:space="preserve"> per person</t>
  </si>
  <si>
    <t>No inflationary increase. Prices vary depending on the event. Increase max price from £7 to £15 to account for those events which require the hire of vehicles.</t>
  </si>
  <si>
    <t>Use of Parks and Open Spaces  (plus VAT)</t>
  </si>
  <si>
    <t>These mirror the FCT pricing schedule for 2019/20.</t>
  </si>
  <si>
    <t>Non-exclusive use fees (the whole of the site is still available for the general public to use) for low wear and tear/small infrastructure activites for up to 99 people per day</t>
  </si>
  <si>
    <t>NEW</t>
  </si>
  <si>
    <t>Non-exclusive use fees (the whole of the site is still available for the general public to use) for low wear and tear/small infrastructure activites for 100 to 499 people per day</t>
  </si>
  <si>
    <t>Non-exclusive use fees (the whole of the site is still available for the general public to use) for low wear and tear/small infrastructure activites for 500 to 999 people per day</t>
  </si>
  <si>
    <t>Non-exclusive use fees (the whole of the site is still available for the general public to use) for low wear and tear/small infrastructure activites for 1000+ people per day</t>
  </si>
  <si>
    <t>Non-exclusive use fees (the whole of the site is still available for the general public to use) for high wear and tear/small infrastructure activites for up to 99 people per day</t>
  </si>
  <si>
    <t>Non-exclusive use fees (the whole of the site is still available for the general public to use) for high wear and tear/small infrastructure activites for 100 - 499 people per day</t>
  </si>
  <si>
    <t>Non-exclusive use fees (the whole of the site is still available for the general public to use) for high wear and tear/small infrastructure activites for 500 - 999 people per day</t>
  </si>
  <si>
    <t>Non-exclusive use fees (the whole of the site is still available for the general public to use) for high wear and tear/small infrastructure activites for 1000+ people per day</t>
  </si>
  <si>
    <t>Non-exclusive use fees (the whole of the site is still available for the general public to use) for high wear and tear/large infrastructure activites for up to 99 people per day</t>
  </si>
  <si>
    <t>Non-exclusive use fees (the whole of the site is still available for the general public to use) for high wear and tear/large infrastructure activites for 100 - 499 people per day</t>
  </si>
  <si>
    <t>Non-exclusive use fees (the whole of the site is still available for the general public to use) for high wear and tear/large infrastructure activites for 500 - 999 people per day</t>
  </si>
  <si>
    <t>Non-exclusive use fees (the whole of the site is still available for the general public to use) for high wear and tear/large infrastructure activites for 1000+ people per day</t>
  </si>
  <si>
    <t>Exclusive use fees for low wear and tear/small infrastructure activites for up to 99 people per day</t>
  </si>
  <si>
    <t>Exclusive use fees for low wear and tear/small infrastructure activites for 100-499 people per day</t>
  </si>
  <si>
    <t>Exclusive use fees for low wear and tear/small infrastructure activites for 500-999 people per day</t>
  </si>
  <si>
    <t>Exclusive use fees for low wear and tear/small infrastructure activites for 1000+ people per day</t>
  </si>
  <si>
    <t>Exclusive use fees for high wear and tear/small infrastructure activites for up to 99 people per day</t>
  </si>
  <si>
    <t>Exclusive use fees for high wear and tear/small infrastructure activites for 100-499 people per day</t>
  </si>
  <si>
    <t>Exclusive use fees for high wear and tear/small infrastructure activites for 500-999 people per day</t>
  </si>
  <si>
    <t>Exclusive use fees for high wear and tear/small infrastructure activites for 1000+ people per day</t>
  </si>
  <si>
    <t>Exclusive use fees for high wear and tear/large infrastructure activites</t>
  </si>
  <si>
    <t>Non-exclusive annual license for up to 110 classes on the park for a maximum of 50 people per class</t>
  </si>
  <si>
    <t>Non- exclusive one month license for up to 16 classes on the park for a maximum of 50 people per class.</t>
  </si>
  <si>
    <t>Filming in Parks and Open Spaces (plus VAT)</t>
  </si>
  <si>
    <t>Unless stated otherwise, prices in this section mirror those charged by GCC in 2019/20.</t>
  </si>
  <si>
    <t>Commercial Filming/ Photography</t>
  </si>
  <si>
    <t>£200 for the first 2 hours, £75 every hour thereafter</t>
  </si>
  <si>
    <t>£220 for the first 2 hours, £82.50 every hour thereafter</t>
  </si>
  <si>
    <t>Non commercial Filming/ Photography</t>
  </si>
  <si>
    <t>£100 for the first 2 hours, £75 every hour thereafter</t>
  </si>
  <si>
    <t>£110 for the first 2 hours, £82.50 every hour thereafter</t>
  </si>
  <si>
    <t>Wedding Photography/Filming without a vehicle</t>
  </si>
  <si>
    <t>Wedding Photography/Filming with a vehicle</t>
  </si>
  <si>
    <r>
      <t>Events in Parks and Open Spaces</t>
    </r>
    <r>
      <rPr>
        <sz val="11"/>
        <rFont val="Arial"/>
        <family val="2"/>
      </rPr>
      <t> </t>
    </r>
  </si>
  <si>
    <t>?</t>
  </si>
  <si>
    <t>Hire of 1 Gazebo per event (price does not include delivery)</t>
  </si>
  <si>
    <t>Hire of 10 Pedestrian Barriers per event (price does not include delivery)</t>
  </si>
  <si>
    <t>Hire of 10 Chairs per event (price does not include delivery)</t>
  </si>
  <si>
    <t>Hire of 10 Tables per event (price does not include delivery)</t>
  </si>
  <si>
    <t>Hire of 10 Bins per event (price does not include delivery)</t>
  </si>
  <si>
    <t>Hire of 10 Heras Fencing Panels per event (including feet and brackets - price does not include delivery)</t>
  </si>
  <si>
    <t>Section 11 Order - Land Reform (Scotland) Act 2003 (Outwith scope of VAT)</t>
  </si>
  <si>
    <t>Restrict access to land for less than 6 days</t>
  </si>
  <si>
    <t>£60 </t>
  </si>
  <si>
    <t>New</t>
  </si>
  <si>
    <t>Based on the cost of 2hrs of Outdoor Access Team Leader’s time</t>
  </si>
  <si>
    <t>Repeat restriction of under 6 days access</t>
  </si>
  <si>
    <t>Advertising in parks and open spaces (plus VAT)</t>
  </si>
  <si>
    <t>Prices charged by GCC in 2019/20.</t>
  </si>
  <si>
    <t>Advertising banners (attachment to park railings) per week</t>
  </si>
  <si>
    <t>Erection of Banners/Christmas Decorations</t>
  </si>
  <si>
    <t>Muiravonside Country Park Fees</t>
  </si>
  <si>
    <t>Camping charge for schools</t>
  </si>
  <si>
    <t>Visitor Centre room rental</t>
  </si>
  <si>
    <t>Ranger led nature/ farm based activity for schools - FC Schools</t>
  </si>
  <si>
    <t>Ranger led nature/ farm based activity for schools - Non-FC Schools</t>
  </si>
  <si>
    <t>Vehicle parking charge</t>
  </si>
  <si>
    <t>per day</t>
  </si>
  <si>
    <t>Vehicle parking annual pass</t>
  </si>
  <si>
    <t>per year</t>
  </si>
  <si>
    <t>Transport</t>
  </si>
  <si>
    <t>Suppy of transport information (including traffic and other transport survey data) (Plus VAT)</t>
  </si>
  <si>
    <t>Reproduction costs plus P&amp;P</t>
  </si>
  <si>
    <t>Monitoring of Travel Plans (Plus VAT)</t>
  </si>
  <si>
    <t>Fee for carrying out automatic tube count (plus VAT)</t>
  </si>
  <si>
    <t>Fee for carrying out manual classified count (Plus VAT)</t>
  </si>
  <si>
    <t>per hour/person</t>
  </si>
  <si>
    <t>set each year</t>
  </si>
  <si>
    <t>Removal unauthorised signs/goods (outwith scope of VAT)</t>
  </si>
  <si>
    <t>Lightweight signs and posters affixed to street furniture e.g. housing developer flags, estate agents, advertisements, poster etc</t>
  </si>
  <si>
    <t>per item - collected as part of group in the same area or route.</t>
  </si>
  <si>
    <t>charge when single item requires collection.</t>
  </si>
  <si>
    <t>Disabled Person's Parking Badge (outwith scope of VAT)</t>
  </si>
  <si>
    <r>
      <t xml:space="preserve">New and renewal Blue Badge applications                                           *Applicants qualifying for a Blue Badge by being in receipt of Armed Forces and Reserve Forces (Compensation) Scheme within tariff levels 1-8 (inclusive) </t>
    </r>
    <r>
      <rPr>
        <b/>
        <sz val="11"/>
        <rFont val="Arial"/>
        <family val="2"/>
      </rPr>
      <t>or</t>
    </r>
    <r>
      <rPr>
        <sz val="11"/>
        <rFont val="Arial"/>
        <family val="2"/>
      </rPr>
      <t xml:space="preserve"> by being in receipt of War Pensioner's Mobility Supplement are not required to pay the £20 charge</t>
    </r>
  </si>
  <si>
    <t>changed to non-discretionary</t>
  </si>
  <si>
    <t>Issue of duplicate Blue Badge</t>
  </si>
  <si>
    <t>decision to remain at £10</t>
  </si>
  <si>
    <t>Environmental Health (Outwith scope of VAT)</t>
  </si>
  <si>
    <t>Export Health certificate</t>
  </si>
  <si>
    <t>Verification certificate for import of organic foods</t>
  </si>
  <si>
    <t>Ship Sanitation Inspection Charges - these fees are prescribed and outwith scope of VAT</t>
  </si>
  <si>
    <t>Lynne Bissett</t>
  </si>
  <si>
    <t>Ship Sanitation Charges are set nationally http://www.porthealthassociation.co.uk/</t>
  </si>
  <si>
    <t>Gross tonnage of vessel</t>
  </si>
  <si>
    <t>Up to 1000</t>
  </si>
  <si>
    <t>Set nationally</t>
  </si>
  <si>
    <t>1001 - 3000</t>
  </si>
  <si>
    <t>3001 - 10000</t>
  </si>
  <si>
    <t>10001 - 20000</t>
  </si>
  <si>
    <t>20001 - 30000</t>
  </si>
  <si>
    <t>Over 30000</t>
  </si>
  <si>
    <t>Vessels with 50-1000 persons</t>
  </si>
  <si>
    <t>Vessels with over 1000 persons</t>
  </si>
  <si>
    <t>Extensions</t>
  </si>
  <si>
    <t>Animal boarding establishments licence</t>
  </si>
  <si>
    <t>Per Licence</t>
  </si>
  <si>
    <t>This was omitted from the schedule. Now inclusive of vet fees.</t>
  </si>
  <si>
    <t>Animal boarding establishments licence renewal</t>
  </si>
  <si>
    <t>Home boarding establishments licence</t>
  </si>
  <si>
    <t>Home boarding establishments licence renewal</t>
  </si>
  <si>
    <t>Dog breeding establishments licence</t>
  </si>
  <si>
    <t>Dog breeding establishments licence renewal</t>
  </si>
  <si>
    <t>Performing animals registration</t>
  </si>
  <si>
    <t>Now inclusive of vet fees.</t>
  </si>
  <si>
    <t>Pet shop licence</t>
  </si>
  <si>
    <t>Pet shop licence renewal</t>
  </si>
  <si>
    <t>Zoo licence</t>
  </si>
  <si>
    <t>Dangerous wild animals licence</t>
  </si>
  <si>
    <t>Riding establishments licence</t>
  </si>
  <si>
    <t xml:space="preserve">Animal Welfare Establishment Licence – application (new licence and renewal) </t>
  </si>
  <si>
    <t xml:space="preserve">Animal re-homing establishment licence (with requirement for establishment inspection) </t>
  </si>
  <si>
    <t xml:space="preserve">Animal re-homing establishment licence (no requirement for establishment inspection) - application (new licence and renewal) </t>
  </si>
  <si>
    <t>Cat Breeding Establishment Licence</t>
  </si>
  <si>
    <t>Cat Breeding Establishment Licence renewal</t>
  </si>
  <si>
    <t>Rabbit Breeding Establishment Licence</t>
  </si>
  <si>
    <t>Rabbit Breeding Establishment Licence renewal</t>
  </si>
  <si>
    <t>Visa application - Housing inspection and report</t>
  </si>
  <si>
    <t xml:space="preserve">Contaminated Land report (various types) </t>
  </si>
  <si>
    <t>Proposed fee of £50-£100. On hold whilst scope for charging is assessed under EIR.</t>
  </si>
  <si>
    <t>The Licensing of Relevant Permanent Sites (Scotland) Regulations 2016 - Outwith scope of VAT</t>
  </si>
  <si>
    <t>Application for a new Part 1A site licence or the renewal of an existing Part 1A site licence  - 1-3 units</t>
  </si>
  <si>
    <t>Application for a new Part 1A site licence or the renewal of an existing Part 1A site licence - 3-40 units</t>
  </si>
  <si>
    <t>Application for a new Part 1A site licence or the renewal of an existing Part 1A site licence - 40+ units</t>
  </si>
  <si>
    <t>Variation of licence</t>
  </si>
  <si>
    <t>Issue of duplicate licence</t>
  </si>
  <si>
    <t>Trading Standards</t>
  </si>
  <si>
    <r>
      <t xml:space="preserve">A. Testing and calibration of weighing and measuring equipment (non UKAS calibration of weights) </t>
    </r>
    <r>
      <rPr>
        <sz val="11"/>
        <rFont val="Arial"/>
        <family val="2"/>
      </rPr>
      <t>(VAT applies to these fees unless the work is done under the Measuring Instruments (EEC Requirements) Regulations 1988)</t>
    </r>
  </si>
  <si>
    <t>Single Inspector of weights &amp; measures</t>
  </si>
  <si>
    <t xml:space="preserve">If appropriate, additional support staff will be charged at </t>
  </si>
  <si>
    <t>Emergency, out-of-hours, and work on public holidays</t>
  </si>
  <si>
    <t>Hourly fee(s) at relevant overtime rate</t>
  </si>
  <si>
    <t>If additional costs are incurred (for example if it is necessary to hire in specialist equipment)</t>
  </si>
  <si>
    <t>Additional charges will apply</t>
  </si>
  <si>
    <r>
      <t xml:space="preserve">B. Hire of equipment </t>
    </r>
    <r>
      <rPr>
        <sz val="11"/>
        <rFont val="Arial"/>
        <family val="2"/>
      </rPr>
      <t>per day or part thereof (plus VAT)</t>
    </r>
  </si>
  <si>
    <t>Hire fees attract VAT</t>
  </si>
  <si>
    <t>Hire of weights per tonne, per day or part thereof</t>
  </si>
  <si>
    <t>per tonne/day</t>
  </si>
  <si>
    <t>Hire of bulk liquid reference meter equipment per day (excluding Stirling and Clackmannanshire Councils)</t>
  </si>
  <si>
    <r>
      <t xml:space="preserve">C. Explosives, fireworks and petroleum.  </t>
    </r>
    <r>
      <rPr>
        <sz val="11"/>
        <rFont val="Arial"/>
        <family val="2"/>
      </rPr>
      <t>Section D charges set by the Health and Safety Executive or prescribed by Regulation</t>
    </r>
  </si>
  <si>
    <t>These fees are outwith scope of VAT</t>
  </si>
  <si>
    <t>Updated fees from The Health &amp; Safety and Nuclear (Fees) Regulations 2021</t>
  </si>
  <si>
    <t>Initial registration of premises for the keeping of explosives</t>
  </si>
  <si>
    <t>2 years</t>
  </si>
  <si>
    <t>3 years</t>
  </si>
  <si>
    <t>Renewal of registration of premises for the keeping of explosives</t>
  </si>
  <si>
    <t>Initial licence to store explosives</t>
  </si>
  <si>
    <t>Renewal of licence to store explosives</t>
  </si>
  <si>
    <t>Fireworks (Safety) Regulation 2005 Licence to supply fireworks all year round</t>
  </si>
  <si>
    <t>No change in this fee</t>
  </si>
  <si>
    <t>Licence to keep petroleum spirit of a quantity</t>
  </si>
  <si>
    <t>&lt; 2,500 L</t>
  </si>
  <si>
    <t>&gt; 2,500 but &lt; 50,000 L</t>
  </si>
  <si>
    <t>&gt; 50,000 L</t>
  </si>
  <si>
    <t>Roads</t>
  </si>
  <si>
    <r>
      <t xml:space="preserve">REMOVAL OF UNAUTHORISED SIGNS AND GOODS </t>
    </r>
    <r>
      <rPr>
        <sz val="11"/>
        <rFont val="Arial"/>
        <family val="2"/>
      </rPr>
      <t>- in accordance with the Roads (Scotland) Act 1984 Sections 59 and 100 the following charges are made for uplift of unauthorised goods and signs (Outwith scope of VAT)</t>
    </r>
  </si>
  <si>
    <t>Lightweight signs and posters affixed to street furniture using ties, e.g. housing developer flags, estate agents, advertisements, posters etc</t>
  </si>
  <si>
    <t>when single item requires collection</t>
  </si>
  <si>
    <t>Standard signs affixed to street furniture using clamps or brackets, e.g. housing developer signs at unauthorised locations</t>
  </si>
  <si>
    <t>Unauthorised display of goods</t>
  </si>
  <si>
    <t>Unauthorised tables and chairs</t>
  </si>
  <si>
    <t>Advertising boards (freestanding A-boards)</t>
  </si>
  <si>
    <t>per sign.</t>
  </si>
  <si>
    <t>Estate agents signs (flag type)</t>
  </si>
  <si>
    <t>Roads (continued)</t>
  </si>
  <si>
    <r>
      <t xml:space="preserve">ROADS PERMITS </t>
    </r>
    <r>
      <rPr>
        <sz val="11"/>
        <rFont val="Arial"/>
        <family val="2"/>
      </rPr>
      <t>- issued under the Roads (Scotland) Act 1984 (Outwith scope of VAT)</t>
    </r>
  </si>
  <si>
    <t>Type of Permit</t>
  </si>
  <si>
    <t>Provision</t>
  </si>
  <si>
    <t>Skip occupying a public road</t>
  </si>
  <si>
    <t>Section 85</t>
  </si>
  <si>
    <t>per week.</t>
  </si>
  <si>
    <t>Footway crossing (dropped kerbs)</t>
  </si>
  <si>
    <t>Section 56</t>
  </si>
  <si>
    <t>Calculation of average of all Local Authorities (where charge is known) with the exception of City authorities (calculation spreadsheet to be forwarded to Ross)</t>
  </si>
  <si>
    <t>All other alteration or excavation in a public road</t>
  </si>
  <si>
    <t>Road occupations per location</t>
  </si>
  <si>
    <t>Section 58</t>
  </si>
  <si>
    <t>per month.</t>
  </si>
  <si>
    <t>Tables and chairs or goods for display on the public footpath</t>
  </si>
  <si>
    <t>Section 59</t>
  </si>
  <si>
    <t>First application</t>
  </si>
  <si>
    <t>per year.</t>
  </si>
  <si>
    <t xml:space="preserve">Calculation of average of all Local Authorities (where charge is known) with the exception of City authorities (calculation spreadsheet to be forwarded to Ross) Note - Proposed to reinstate this charge which was temporarily suspended due to Covid to support town centre businesses. </t>
  </si>
  <si>
    <t>Renewal of current permit</t>
  </si>
  <si>
    <t xml:space="preserve">Note - Proposed to reinstate this charge which was temporarily suspended due to Covid to support town centre businesses. </t>
  </si>
  <si>
    <t xml:space="preserve">Supplementary charges for Roads Permits                                            Late application fee                                                              Retrospective charging - this may be substituted by a larger fine           </t>
  </si>
  <si>
    <t>each.</t>
  </si>
  <si>
    <t>ROAD MARKINGS (Outwith scope of VAT)</t>
  </si>
  <si>
    <t>Access Protection marking</t>
  </si>
  <si>
    <t>Access Protection marking (remark existing)</t>
  </si>
  <si>
    <t>Temporary Traffic Regulation Order application (Section 14 Road Traffic Regulation Act 1984)</t>
  </si>
  <si>
    <t>Temporary Traffic Regulation Notice application (Section 14 Road Traffic Regulation Act 1984)</t>
  </si>
  <si>
    <t>Temporary traffic lights application (where specific approval required)</t>
  </si>
  <si>
    <t>Temporary traffic lights extension to the above application</t>
  </si>
  <si>
    <t>Reflects increase in original application</t>
  </si>
  <si>
    <t>Operational change to permanent traffic light (off/on)</t>
  </si>
  <si>
    <t>Operational change to pedestrian lights (off/on)</t>
  </si>
  <si>
    <t>Out of hours uplift charge (50%)</t>
  </si>
  <si>
    <t>PARKING CHARGES</t>
  </si>
  <si>
    <t>Permited waiting (short stay)</t>
  </si>
  <si>
    <t>Location</t>
  </si>
  <si>
    <t>Duration</t>
  </si>
  <si>
    <t>On street (outwith scope of VAT)</t>
  </si>
  <si>
    <t>30 mins</t>
  </si>
  <si>
    <t>1 hr</t>
  </si>
  <si>
    <t>2 hrs</t>
  </si>
  <si>
    <t>Garrison Place (East) &amp; (West) (incl VAT)</t>
  </si>
  <si>
    <t>4 hrs</t>
  </si>
  <si>
    <t>Kemper Avenue (incl VAT)</t>
  </si>
  <si>
    <t>Meeks Road (incl VAT)</t>
  </si>
  <si>
    <t>2 Hrs</t>
  </si>
  <si>
    <t>4 Hrs</t>
  </si>
  <si>
    <t>Melville Street (incl VAT)</t>
  </si>
  <si>
    <t>Weir Street (incl VAT)</t>
  </si>
  <si>
    <t>West Bridge Street (incl VAT)</t>
  </si>
  <si>
    <t>Williamson Street (incl VAT)</t>
  </si>
  <si>
    <t>Permited waiting (long stay) - (includes VAT)</t>
  </si>
  <si>
    <t>Garrison Place (West)</t>
  </si>
  <si>
    <t>All Day</t>
  </si>
  <si>
    <t>1 Week</t>
  </si>
  <si>
    <t>per week</t>
  </si>
  <si>
    <t>4 Weeks</t>
  </si>
  <si>
    <t>per 4 weeks</t>
  </si>
  <si>
    <t>Garrison Place (East)</t>
  </si>
  <si>
    <t>Kemper Avenue</t>
  </si>
  <si>
    <t>Meeks Road</t>
  </si>
  <si>
    <t>West Bridge Street</t>
  </si>
  <si>
    <t>*A 4 week or annual permit may be purchased by cash, cheque or credit/debit card at The Falkirk Stadium, Stadium Way, Falkirk</t>
  </si>
  <si>
    <t>* Purchasers of multiple annual permits will be eligible for a discount at the following rate:
2-10 permits = 10% discount 
11 permits or more = 20% discount</t>
  </si>
  <si>
    <t>Excess or Penalty Charge (outwith scope of VAT)</t>
  </si>
  <si>
    <t>Penalty Charge</t>
  </si>
  <si>
    <t>Penalty charge if payment received within 14 days of issue of Penalty Charge Notice</t>
  </si>
  <si>
    <t>Charge after issue of a Charge Certificate</t>
  </si>
  <si>
    <t>Dispensation Certificate</t>
  </si>
  <si>
    <t>On Street Parking Permits (outwith scope of VAT)</t>
  </si>
  <si>
    <t>Residents Parking Permit (One year charge)</t>
  </si>
  <si>
    <t>Business Parking Permit (One year charge)</t>
  </si>
  <si>
    <t>Electric Vehicle Charging (Where applicable) - (Incl VAT)</t>
  </si>
  <si>
    <t>Fast / AC (7kW or 22kW): £0.48 per kWh</t>
  </si>
  <si>
    <t>per Kwh</t>
  </si>
  <si>
    <t>Rapid / DC: £0.69 per kWh</t>
  </si>
  <si>
    <t xml:space="preserve">Ultra-Rapid / DC: £0.75 </t>
  </si>
  <si>
    <t>Overstay Charge - Fast / AC (22kW only)</t>
  </si>
  <si>
    <t xml:space="preserve"> £12 after first 4 hours plus 15 minutes grace; and £12 subsequently after every 4-hour duration</t>
  </si>
  <si>
    <t>Overstay Charge - Rapid / DC</t>
  </si>
  <si>
    <t xml:space="preserve"> £20 after first 60 minutes plus 15 minutes grace; and £20 every subsequent hour</t>
  </si>
  <si>
    <t>Overstay Charge - Ultra-Rapid / DC</t>
  </si>
  <si>
    <t>£30 after first 40 minutes plus 15 minutes grace; and £30 every subsequent 40 minutes</t>
  </si>
  <si>
    <t>MOT's &amp; HACKNEY TESTS (VAT exempt)</t>
  </si>
  <si>
    <t>Hackney</t>
  </si>
  <si>
    <t>Hackney test</t>
  </si>
  <si>
    <t>Changed to non-discretionary</t>
  </si>
  <si>
    <t>No change</t>
  </si>
  <si>
    <t>Not increasing this despite the re-test increasing for Hackney from 10-12.</t>
  </si>
  <si>
    <t>Hackney re-test including MOT</t>
  </si>
  <si>
    <t>Adjusted to reflect full cost recovery.</t>
  </si>
  <si>
    <t>MOT retest not in Hackney test</t>
  </si>
  <si>
    <t>Hackney re-test not inc MOT</t>
  </si>
  <si>
    <t>There has been no increases for around 6 years</t>
  </si>
  <si>
    <t>Subsequent re-tests</t>
  </si>
  <si>
    <t>Decision to remain.</t>
  </si>
  <si>
    <t>Non-arrival / same day cancellation</t>
  </si>
  <si>
    <t>Cancelled with up to 24 hrs notice</t>
  </si>
  <si>
    <t>Cancelled with up to 48 hrs notice</t>
  </si>
  <si>
    <t>Meter resets and calibration</t>
  </si>
  <si>
    <t>Public - charges are set by DVSA</t>
  </si>
  <si>
    <t>Class IV cars</t>
  </si>
  <si>
    <t>Class IV private passenger vehicles &amp; Ambulances 9-12 passengers</t>
  </si>
  <si>
    <t>Class VII - Goods vehicles
Over 3000kg up to 3500kg</t>
  </si>
  <si>
    <t>Duplicate MOT certificates</t>
  </si>
  <si>
    <t>Waste collection charges</t>
  </si>
  <si>
    <t>2023/24 Current Charge
Charge</t>
  </si>
  <si>
    <t>2024/25 Proposed Charge (Rounded)</t>
  </si>
  <si>
    <t>% Inc.</t>
  </si>
  <si>
    <t>Commercial Waste - Annual collection charges for weekly uplift of general waste</t>
  </si>
  <si>
    <t>Container size</t>
  </si>
  <si>
    <t>240 litre container</t>
  </si>
  <si>
    <t>360 litre container</t>
  </si>
  <si>
    <t>660 litre container</t>
  </si>
  <si>
    <t>1100 litre container</t>
  </si>
  <si>
    <t>Sacks per roll of 50</t>
  </si>
  <si>
    <t>Sizes are quoted as samples of containers. Customers will receive detailed information relating to their specific container size and frequency of collection.</t>
  </si>
  <si>
    <t>Commercial Waste - Annual collection charges for weekly uplift of plastics, cans &amp; cartons recycling and paper &amp; cardboard recycling</t>
  </si>
  <si>
    <t>1280 litre container</t>
  </si>
  <si>
    <t>Sacks</t>
  </si>
  <si>
    <t>Labels per pack 25 cardboard</t>
  </si>
  <si>
    <t>Commercial waste collection charges per uplift for dry mixed recycling</t>
  </si>
  <si>
    <t>Organic collections 140l (food)</t>
  </si>
  <si>
    <t>Organic collections 240l (garden waste)</t>
  </si>
  <si>
    <t>Box of Clear Sacks  - (200 Per Box) - FC internal use only</t>
  </si>
  <si>
    <t>Box of Food Sacks (200 Per Box)  - FC internal use only</t>
  </si>
  <si>
    <t>Commercial Waste Additional Charges</t>
  </si>
  <si>
    <t>Late/missed payment Administration fee</t>
  </si>
  <si>
    <t>Overweight general waste bin - per kilo overweight</t>
  </si>
  <si>
    <t>Charity Commercial Waste Discount</t>
  </si>
  <si>
    <t xml:space="preserve">Charities will be allowed the equivalent of a 1 x 240 general waste bin, blue. burgundy &amp; brown, bin - collected 4 weekly and pro rata food provision - Maximum £329.25.  Charity discount provided in line with service provision requested. </t>
  </si>
  <si>
    <t>Household waste charge for replacement and new developments for containers including delivery to household</t>
  </si>
  <si>
    <t>Container size (outwith scope of VAT)</t>
  </si>
  <si>
    <t xml:space="preserve">New build  - complete set </t>
  </si>
  <si>
    <t xml:space="preserve">New build  - food caddy </t>
  </si>
  <si>
    <t xml:space="preserve">New build  - black box </t>
  </si>
  <si>
    <t>140 litre container (per bin)</t>
  </si>
  <si>
    <t>240 litre container (per bin)</t>
  </si>
  <si>
    <t>per bin.</t>
  </si>
  <si>
    <t>360 litre container (per bin)</t>
  </si>
  <si>
    <t>660 litre container (per bin)</t>
  </si>
  <si>
    <t>1100 litre container (per bin)</t>
  </si>
  <si>
    <t>1100 litre container (plastic) (per bin)</t>
  </si>
  <si>
    <t>Waste collection charges (continued)</t>
  </si>
  <si>
    <t>Small trader tipping ticket - Kinneil Kerse &amp; Roughmute household waste recycling centres (outwith scope of VAT)</t>
  </si>
  <si>
    <t>Mixed waste</t>
  </si>
  <si>
    <t>Rate per small trader tipping ticket (per ticket) - Small Van (up to 2.5 tonnes)</t>
  </si>
  <si>
    <t>Rate per small trader tipping ticket (per ticket) Large Van (up to 3.5 tonnes)</t>
  </si>
  <si>
    <t>per ticket</t>
  </si>
  <si>
    <t>Recyclable waste</t>
  </si>
  <si>
    <t>Rate per small trader tipping ticket (per ticket) Organics&amp;Soil/Rubble - Small Van (up to 2.5 tonnes)</t>
  </si>
  <si>
    <t>Rate per small trader tipping ticket (per ticket) Organics&amp;Soil/Rubble - Large Van (up to 3.5 tonnes)</t>
  </si>
  <si>
    <t xml:space="preserve">Rate per small trader tipping ticket (per ticket) - Small Van (up to 2.5 tonnes) </t>
  </si>
  <si>
    <t>Rate per small trader tipping ticket (per ticket) - Large Van (up to 3.5 tonnes)</t>
  </si>
  <si>
    <t>Small Trader tipping tickets for vehicles up to 3.5  or 2.5 tonnes gross vehicle weight. Rates are shown inclusive of Landfill Tax (where appropriate).</t>
  </si>
  <si>
    <t>Household special uplifts (outwith scope of VAT)</t>
  </si>
  <si>
    <t>Household rate</t>
  </si>
  <si>
    <t>£35 
(First uplift FOC subject to eligibility)</t>
  </si>
  <si>
    <t>£45 
(First uplift FOC subject to eligibility)</t>
  </si>
  <si>
    <t xml:space="preserve">Household contaminated bin collections / additional collections </t>
  </si>
  <si>
    <t>Up to 240 litre container (per bin)</t>
  </si>
  <si>
    <t>per bin</t>
  </si>
  <si>
    <t>Commercial contaminated bin collections / additional collections</t>
  </si>
  <si>
    <t>Brown bin permit charge per bin</t>
  </si>
  <si>
    <t>240 litre container (per bin) (outwith scope of VAT)</t>
  </si>
  <si>
    <t>Approved at Executive 06.12.22          £25 per permit. 50% discount eligible benefit</t>
  </si>
  <si>
    <t>£45 (50% eligibility discount)</t>
  </si>
  <si>
    <t>FALKIRK CREMATORIUM (VAT Exempt unless stated)</t>
  </si>
  <si>
    <t>Cremation - Falkirk Council area residents &amp; non- residents</t>
  </si>
  <si>
    <t>Adult (18years+) Monday to Friday with organist</t>
  </si>
  <si>
    <t>Adult (18years+) Monday to Friday no organist</t>
  </si>
  <si>
    <t>Saturday or Public Holiday Cremation - Adult (18 years+) with organist</t>
  </si>
  <si>
    <t>Saturday or Public Holiday Cremation - Adult (18 years+) no organist</t>
  </si>
  <si>
    <t>Child (0 to 17 years)</t>
  </si>
  <si>
    <t>Stillborn child</t>
  </si>
  <si>
    <t>Cremation only - residents and non-residents</t>
  </si>
  <si>
    <t>Cremation only - no service or music. Limited availability.
Monday to Saturday</t>
  </si>
  <si>
    <t>Organist</t>
  </si>
  <si>
    <t>Chapel organist hired by funeral director - resident</t>
  </si>
  <si>
    <t>keep as per 19/20 to promote uptake as usage has declined</t>
  </si>
  <si>
    <t>Chapel Room Hire</t>
  </si>
  <si>
    <t>Chapel room hire only</t>
  </si>
  <si>
    <t>Additional time slot - double service</t>
  </si>
  <si>
    <t>Optional Services</t>
  </si>
  <si>
    <t>Disposal of ashes from another Crematorium</t>
  </si>
  <si>
    <t>Temporary storage of ashes</t>
  </si>
  <si>
    <t>First month</t>
  </si>
  <si>
    <t>Thereafter per month or part month (max period 3 months)</t>
  </si>
  <si>
    <t>Certified extract register of cremation</t>
  </si>
  <si>
    <t>Ashes Containers</t>
  </si>
  <si>
    <t>Biodegradable cardboard container (undecorated)</t>
  </si>
  <si>
    <t>Polytainer - plastic urn (undecorated)</t>
  </si>
  <si>
    <t>Scattertube (decorated)</t>
  </si>
  <si>
    <t xml:space="preserve">Wooden Casket </t>
  </si>
  <si>
    <t>Inscription of Book of Rememberance (plus VAT)</t>
  </si>
  <si>
    <t>2 lines</t>
  </si>
  <si>
    <t>5 lines</t>
  </si>
  <si>
    <t>8 lines</t>
  </si>
  <si>
    <t>Crests</t>
  </si>
  <si>
    <t>Memorial cards (plus VAT)</t>
  </si>
  <si>
    <t>2 line entry</t>
  </si>
  <si>
    <t>5 line entry</t>
  </si>
  <si>
    <t>8 line entry</t>
  </si>
  <si>
    <t>Administration Fees</t>
  </si>
  <si>
    <t>Geneaology Searches</t>
  </si>
  <si>
    <t>Memorial Permits (excluding Headtones)</t>
  </si>
  <si>
    <t>Service webcasting</t>
  </si>
  <si>
    <t>Visual Recording - First USB/DVD</t>
  </si>
  <si>
    <t>Visual Recording - Additional USB/DVD</t>
  </si>
  <si>
    <t>Visual Recording - Tribute embedded into recording</t>
  </si>
  <si>
    <t>Audio Recording - First USB/CD</t>
  </si>
  <si>
    <t>Audio Recording - Additional USB/CD</t>
  </si>
  <si>
    <t>Visual Tribute - Charge for 1st Tribute</t>
  </si>
  <si>
    <t>Visual Tribute - Charge for additional tributes</t>
  </si>
  <si>
    <t>Visual Tribute - Charge per minute of video</t>
  </si>
  <si>
    <t>Visual Tribute - Charge per photo</t>
  </si>
  <si>
    <t>Visual Tribute - USB/DVD copy of tribute</t>
  </si>
  <si>
    <t>BURIAL GROUNDS (Outwith scope of VAT unless stated)</t>
  </si>
  <si>
    <r>
      <rPr>
        <b/>
        <sz val="11"/>
        <rFont val="Arial"/>
        <family val="2"/>
      </rPr>
      <t xml:space="preserve">Interment fees - Falkirk Council area residents </t>
    </r>
    <r>
      <rPr>
        <sz val="11"/>
        <rFont val="Arial"/>
        <family val="2"/>
      </rPr>
      <t>for graves not more than 6' (2 normal adult interments)</t>
    </r>
  </si>
  <si>
    <t>Adult (18 years+) Monday to Friday coffin burial</t>
  </si>
  <si>
    <t>as per policy to have phased move to Scottish Average</t>
  </si>
  <si>
    <t>Adult (18 years+) Saturday or Public Holiday coffin burial</t>
  </si>
  <si>
    <t>Cremated remains of adult</t>
  </si>
  <si>
    <t>Cremated remains of adult - Saturday or Public Holiday</t>
  </si>
  <si>
    <t>Fees for extra depth - each additional interment beyond 7'</t>
  </si>
  <si>
    <t>per ft</t>
  </si>
  <si>
    <r>
      <rPr>
        <b/>
        <sz val="11"/>
        <rFont val="Arial"/>
        <family val="2"/>
      </rPr>
      <t xml:space="preserve">Interment fees - non residents </t>
    </r>
    <r>
      <rPr>
        <sz val="11"/>
        <rFont val="Arial"/>
        <family val="2"/>
      </rPr>
      <t>for graves not more than 6' (2 normal adult interments)</t>
    </r>
  </si>
  <si>
    <t>Adult (18 years+) Saturday coffin / Public Holiday coffin burial</t>
  </si>
  <si>
    <t>Cremated remains of adult - Saturday / Public Holiday</t>
  </si>
  <si>
    <t>Fees for extra depth - each additional interment beyond 6'</t>
  </si>
  <si>
    <t>Lairs</t>
  </si>
  <si>
    <t>Lair purchase - resident</t>
  </si>
  <si>
    <t>Half lair - resident</t>
  </si>
  <si>
    <t>Lair purchase - non resident</t>
  </si>
  <si>
    <t>Half lair - non resident</t>
  </si>
  <si>
    <t xml:space="preserve">Lair purchase for child aged 17 and under, with death certificate </t>
  </si>
  <si>
    <t>No charge</t>
  </si>
  <si>
    <t>(Still births and pregnancy loss not included)</t>
  </si>
  <si>
    <t>Other charges</t>
  </si>
  <si>
    <t>Transfer certificate</t>
  </si>
  <si>
    <t>Duplicate certificate</t>
  </si>
  <si>
    <t>Erecting Headstone (plus VAT)</t>
  </si>
  <si>
    <t>Under 3 feet</t>
  </si>
  <si>
    <t>Under 3 feet (in preformed foundation)</t>
  </si>
  <si>
    <t>Max 5 feet (at Service's discretion)</t>
  </si>
  <si>
    <t>Max 5 feet (in preformed foundation) (at Service's discretion)</t>
  </si>
  <si>
    <t>Memorial Mason Registration Scheme</t>
  </si>
  <si>
    <t>Boarding of Lair</t>
  </si>
  <si>
    <t>Test Dig of Lair</t>
  </si>
  <si>
    <t>Memorial Benches (plus VAT)</t>
  </si>
  <si>
    <t>Prices mirror those charged at Falkirk Council burial grounds</t>
  </si>
  <si>
    <t>Timber memorial bench incl inscribed plaque</t>
  </si>
  <si>
    <t>Memorial Trees (limited cemetery locations)</t>
  </si>
  <si>
    <t>Memorial tree 2.0 – 3.0m high, pot grown includes planting, staking and maintenance</t>
  </si>
  <si>
    <t>Reduce in line with FCT?</t>
  </si>
  <si>
    <t>Single memorial plaque on stake at base of tree</t>
  </si>
  <si>
    <t>Options currently being scoped</t>
  </si>
  <si>
    <t>Memorial Wall  Plaques</t>
  </si>
  <si>
    <t>Large - 290 x 250mm, inscribed, letters painted, 10 yr lease</t>
  </si>
  <si>
    <t>Medium - 290 x 175mm, inscribed letters painted, 10 yr lease</t>
  </si>
  <si>
    <t>Small - 290 x 100mm, inscribed letters painted, 10 yr lease</t>
  </si>
  <si>
    <t>Ceramic photo</t>
  </si>
  <si>
    <t>Floral motif - single colour</t>
  </si>
  <si>
    <t>Floral motif - multi colour</t>
  </si>
  <si>
    <t>Insignia - single colour</t>
  </si>
  <si>
    <t>Insignia - multi colour</t>
  </si>
  <si>
    <t>Hippodrome Cinema Charges</t>
  </si>
  <si>
    <r>
      <t>*Additional Booking fee of</t>
    </r>
    <r>
      <rPr>
        <b/>
        <strike/>
        <sz val="11"/>
        <rFont val="Arial"/>
        <family val="2"/>
      </rPr>
      <t xml:space="preserve"> 5%</t>
    </r>
    <r>
      <rPr>
        <b/>
        <sz val="11"/>
        <rFont val="Arial"/>
        <family val="2"/>
      </rPr>
      <t xml:space="preserve"> 30p applicable on all tickets</t>
    </r>
  </si>
  <si>
    <t>*Additional Booking Fee of 30p applicable on all tickets</t>
  </si>
  <si>
    <t>Standard Charge - Adult</t>
  </si>
  <si>
    <t>Adult (advanced booking)</t>
  </si>
  <si>
    <t>Standard Charge - Junior/Concession (Snr +65)/Student</t>
  </si>
  <si>
    <t>Standard Charge - Junior/Concession (Snr +65)/Student (advanced booking)</t>
  </si>
  <si>
    <t>Standard Charge - Go Card</t>
  </si>
  <si>
    <t>Standard Charge - Go Card (advanced booking)</t>
  </si>
  <si>
    <t>Standard Charge - Family Ticket</t>
  </si>
  <si>
    <t>Standard Charge - Family Ticket (advanced booking)</t>
  </si>
  <si>
    <t>Standard Charge - Cuppa (with refreshments)</t>
  </si>
  <si>
    <t>Standard Charge - Cuppa (with refreshments) (advanced booking)</t>
  </si>
  <si>
    <t>Standard Charge - Cuppa (film only)</t>
  </si>
  <si>
    <t>Standard Charge - Cuppa (film only) (advanced booking)</t>
  </si>
  <si>
    <t>Standard Charge - Reel Saturdays/Jeely Jar</t>
  </si>
  <si>
    <t>Standard Charge - Reel Saturdays/Jeely Jar (advanced booking)</t>
  </si>
  <si>
    <t>Live &amp; Encore Screenings - Adult</t>
  </si>
  <si>
    <t>Live &amp; Encore Screenings - Adult (advanced booking)</t>
  </si>
  <si>
    <t>Live &amp; Encore Screenings - Junior/Concession (Snr +65)/Student</t>
  </si>
  <si>
    <t>Live &amp; Encore Screenings - Junior/Concession (Snr +65)/Student (advanced booking)</t>
  </si>
  <si>
    <t>Live &amp; Encore Screenings - Go Card</t>
  </si>
  <si>
    <t>Live &amp; Encore Screenings - Go Card (advanced booking)</t>
  </si>
  <si>
    <t>Hire of Auditorium - Commercial Rate</t>
  </si>
  <si>
    <t>Hire of Auditorium - Community Rate</t>
  </si>
  <si>
    <t>Hire of Auditorium - For Private Celebration</t>
  </si>
  <si>
    <t>For 3 hours (excluding film Hire)</t>
  </si>
  <si>
    <t>Merchandise - Commission on Sales</t>
  </si>
  <si>
    <t>Commercial Photographer's Fee</t>
  </si>
  <si>
    <t>per event</t>
  </si>
  <si>
    <t>Heritage Facilities Charges (*VAT may be chargeable for Facilities Hire)</t>
  </si>
  <si>
    <t>Callendar House - All Visitors</t>
  </si>
  <si>
    <t>Kinniel Museum - All Visitors</t>
  </si>
  <si>
    <t>Facilties Hire (Meetings &amp; Conferences) - Drawing Room</t>
  </si>
  <si>
    <t xml:space="preserve">Full Day </t>
  </si>
  <si>
    <t>Facilities Hire (Meetings &amp; Conferences) - Study</t>
  </si>
  <si>
    <t>Full Day</t>
  </si>
  <si>
    <t>Half Day</t>
  </si>
  <si>
    <t>Facilities Hire (Meetings &amp; Conferences) - Queens Room</t>
  </si>
  <si>
    <t>Facilities Hire (Meetings &amp; Conferences) - Education Suite</t>
  </si>
  <si>
    <t>Performing Rights Society/ Phonographic Performance License (PRS/PPL)</t>
  </si>
  <si>
    <t xml:space="preserve">as charged by PRS </t>
  </si>
  <si>
    <t>as charged by PRS/PPL</t>
  </si>
  <si>
    <t>% of sales</t>
  </si>
  <si>
    <t>Education Services - Heritage Workshops</t>
  </si>
  <si>
    <t>Per Activity</t>
  </si>
  <si>
    <t>Archived Services Scanned Images - Supplying an existing jpg scan</t>
  </si>
  <si>
    <t>per Item</t>
  </si>
  <si>
    <t>Archived Services Scanned Images - Making a new jpg scan, limited quality, from a transparency or print</t>
  </si>
  <si>
    <t>Per Item</t>
  </si>
  <si>
    <t>Archived Services Scanned Images - Supplying an existing quality image (TIFF)</t>
  </si>
  <si>
    <t>Archived Services Scanned Images - Scanning document as PDF per page</t>
  </si>
  <si>
    <t>Minimum charge of £3 for up to 5 pages.Additional charge of 50p per page</t>
  </si>
  <si>
    <t>per Page</t>
  </si>
  <si>
    <t>Archives Services Scanned Images -  Supply of an existing high resolution digital image (TIFF)</t>
  </si>
  <si>
    <t>Archives Services Scanned Images - Supply of a new low resolution image from an original manuscript</t>
  </si>
  <si>
    <t>£5 supply fee + £1 per page</t>
  </si>
  <si>
    <t>Archive Services - Archive research on behalf of client</t>
  </si>
  <si>
    <t>Free for first 30 minutes, then £15 for each additional 30 minutes</t>
  </si>
  <si>
    <t>Per Hour</t>
  </si>
  <si>
    <t>delete 'per hour' in Basis of Charge column</t>
  </si>
  <si>
    <t>Archive Services - Talks and workshops</t>
  </si>
  <si>
    <t>Archive Services - Licensing Fees</t>
  </si>
  <si>
    <t>Archive Services - Film &amp; TV Production</t>
  </si>
  <si>
    <t>Helix Fees &amp; Charges</t>
  </si>
  <si>
    <t>Helix Car Park - All Vehicles</t>
  </si>
  <si>
    <t>Kelpies Car Park - April - June, September &amp; October : Cars : 10am - 5pm</t>
  </si>
  <si>
    <t>Per times</t>
  </si>
  <si>
    <t xml:space="preserve">Following VisitScotland visitor insight information, no increase proposed on Helix Car Parking fees. </t>
  </si>
  <si>
    <t>Kelpies Car park - April - June, September &amp; October :Motorcycles : 10am - 5pm</t>
  </si>
  <si>
    <t>Following VisitScotland visitor insight information, no increase proposed on Helix Motorcycle Parking fees.</t>
  </si>
  <si>
    <t>Kelpies Car Park - April - June, September &amp; October  : Large Vehicles/ Camper Vans : 10am - 5pm</t>
  </si>
  <si>
    <t>Kelpies Car Park - April - June, September &amp; October  : Cars : 5pm - 10pm</t>
  </si>
  <si>
    <t>Following VisitScotland visitor insight information, no increase proposed on Helix Car Parking fees.</t>
  </si>
  <si>
    <t>Kelpies Car Park - April - June, September &amp; October  : Motorcycles : 5pm - 10pm</t>
  </si>
  <si>
    <t>£1.00</t>
  </si>
  <si>
    <t>Kelpies Car Park - April - June, September &amp; October  : Large Vehicles/ Camper Vans : 5pm - 10pm</t>
  </si>
  <si>
    <t>Kelpies Car Park - April - June, September &amp; October  : Blue Badge Holders : all day</t>
  </si>
  <si>
    <t>Kelpies Car Park - April - June, September &amp; October  : Camper Vans - overnight, per night</t>
  </si>
  <si>
    <t>Propose 25% increase in overnight/campervan parking - currently Helix is significantly cheaper than other equivalent local overnight parking sites (Falkirk Wheel charge is £15/night</t>
  </si>
  <si>
    <t>Kelpies Car Park - July - August : Cars : 10am - 5pm</t>
  </si>
  <si>
    <t>Kelpies Car park - July - August :Motorcycles : 10am - 5pm</t>
  </si>
  <si>
    <t>Following VisitScotland visitor insight information, no increase proposed on Helix Motorcycle parking fees.</t>
  </si>
  <si>
    <t>Kelpies Car Park - July - August : Large Vehicles/ Camper Vans : 10am - 5pm</t>
  </si>
  <si>
    <t>Kelpies Car Park - July - August : Cars : 5pm - 10pm</t>
  </si>
  <si>
    <t>Kelpies Car Park - July - August : Motorcycles : 5pm - 10pm</t>
  </si>
  <si>
    <t>Kelpies Car Park - July - August : Large Vehicles/ Camper Vans : 5pm - 10pm</t>
  </si>
  <si>
    <t>Kelpies Car Park - July - August : Blue Badge Holders : all day</t>
  </si>
  <si>
    <t>Tours : Adult</t>
  </si>
  <si>
    <t>Per Tour</t>
  </si>
  <si>
    <t>Propose an increase of 50p/ticket for tours</t>
  </si>
  <si>
    <t>Tours : Child/ Junior (up to age 15 inclusive)</t>
  </si>
  <si>
    <t>Tours : Concession (Seniors (65+) &amp; Students) and Go Card</t>
  </si>
  <si>
    <t>Tours Group Bookings (15 people &amp; over) : Adult</t>
  </si>
  <si>
    <t>Tours Group Bookings (15 people &amp; over) :Child/ Junior (up to age 15 inclusive)</t>
  </si>
  <si>
    <t>Tours Group Bookings (15 people &amp; over) :Concession (Seniors (65+) &amp; Students) and Go Card</t>
  </si>
  <si>
    <t>Tours - School Group Bookings (15 people &amp; over) : Child/ Junior (up to age 15 inclusive)</t>
  </si>
  <si>
    <t>No change proposed for group tours for school groups</t>
  </si>
  <si>
    <t>Tours - School Group Bookings (15 people &amp; over) : Adult (if more than permitted free adults)</t>
  </si>
  <si>
    <t>Photography : Commercial</t>
  </si>
  <si>
    <t>Photography : Non Commercial</t>
  </si>
  <si>
    <t>Hire of Visitor Centre</t>
  </si>
  <si>
    <t>Place Services - Sports &amp; Leisure Services</t>
  </si>
  <si>
    <t>Sports Facilities - Charges</t>
  </si>
  <si>
    <t>2024/25 Proposed Charge</t>
  </si>
  <si>
    <t>% Inc</t>
  </si>
  <si>
    <t>Noted in Fees &amp; Charges under Guidance Notes for Staff when implementing new Prices</t>
  </si>
  <si>
    <t>Swimming : Adult</t>
  </si>
  <si>
    <t>Per Session</t>
  </si>
  <si>
    <t>Swimming : Junior</t>
  </si>
  <si>
    <t>Swimming : Go Card</t>
  </si>
  <si>
    <t>Go Card Adults (except those in the over 65 category) can get 2 of own children in for £1 each *price £0.00 from 1st Sept 2022-31st March 2023.  Zero price continuation subject to agreed funding*</t>
  </si>
  <si>
    <t xml:space="preserve">Family Swim Ticket  :  </t>
  </si>
  <si>
    <t>A group of at least 4 customer, with a min. of 1 adult but a max. of 2 adults</t>
  </si>
  <si>
    <t>Pool Inflatable Session : Adult</t>
  </si>
  <si>
    <t>Needs further review. Currently allow all passes use</t>
  </si>
  <si>
    <t>Pool Inflatable Session : Junior</t>
  </si>
  <si>
    <t>Joining Fee Direct Debit -Swimming: Adult</t>
  </si>
  <si>
    <t>Monthly pass option to remain until DD option is set up and implemented</t>
  </si>
  <si>
    <t>Joining Fee Direct Debit -Swimming: Junior</t>
  </si>
  <si>
    <t>Joining Fee Direct Debit -Swimming: Family</t>
  </si>
  <si>
    <t>Family Membership is 2 adults&amp;2 junior, or 1 adult 3 junior (add jun BOLT ON available)</t>
  </si>
  <si>
    <t>Joining Fee Direct Debit -Swimming: Junior BOLT ON</t>
  </si>
  <si>
    <t>only for full paying premium customers</t>
  </si>
  <si>
    <t>Direct Debit - Swimming: Junior BOLT ON</t>
  </si>
  <si>
    <t>Can be added to family membership or Full paying H&amp;F customer</t>
  </si>
  <si>
    <t>Direct Debit - Swimming: Adult</t>
  </si>
  <si>
    <t>Direct Debit - Swimming: Junior</t>
  </si>
  <si>
    <t>Spectator : Adult</t>
  </si>
  <si>
    <t>Spectator : Junior</t>
  </si>
  <si>
    <t>Spectator : Go Card</t>
  </si>
  <si>
    <t>Sauna &amp; Steam Room : Adult</t>
  </si>
  <si>
    <t>Sauna &amp; Steam Room : Go Card</t>
  </si>
  <si>
    <t>Shower : Adult</t>
  </si>
  <si>
    <t>Shower : Junior</t>
  </si>
  <si>
    <t>Shower : Go Card</t>
  </si>
  <si>
    <t>Badminton (per court) : Adult</t>
  </si>
  <si>
    <t>Badminton (per court) : Junior</t>
  </si>
  <si>
    <t>Badminton (per court) : Go Card</t>
  </si>
  <si>
    <t>50% of players must have a Go Card to obtain the Go Card rate</t>
  </si>
  <si>
    <t>Squash (45 mins) (per court) : Adult</t>
  </si>
  <si>
    <t>Squash (45 mins) (per court) : Junior</t>
  </si>
  <si>
    <t>Squash (45 mins) (per court) : Go Card</t>
  </si>
  <si>
    <t>Squash (60 mins) (per court) : Adult</t>
  </si>
  <si>
    <t>Squash (60 mins) (per court) : Junior</t>
  </si>
  <si>
    <t>Squash (60 mins) (per court) : Go Card</t>
  </si>
  <si>
    <t>Table Tennis (per court) : Adult</t>
  </si>
  <si>
    <t>Table Tennis (per court) : Junior</t>
  </si>
  <si>
    <t>Table Tennis (per court) : Go Card</t>
  </si>
  <si>
    <t>Short Tennis (per court) : Adult</t>
  </si>
  <si>
    <t>Short Tennis (per court) : Junior</t>
  </si>
  <si>
    <t>Short Tennis (per court) : Go Card</t>
  </si>
  <si>
    <t>Basketball (Full Court) : Adult</t>
  </si>
  <si>
    <t>Hall and a 45 min session</t>
  </si>
  <si>
    <t>Basketball (Full Court) : Junior</t>
  </si>
  <si>
    <t>Basketball (Full Court) : Go Card</t>
  </si>
  <si>
    <t>Basketball (Half Court) : Adult</t>
  </si>
  <si>
    <t>Basketball (Half Court) : Junior</t>
  </si>
  <si>
    <t>Basketball (Half Court) : Go Card</t>
  </si>
  <si>
    <t>Volleyball : Adult</t>
  </si>
  <si>
    <t>Volleyball : Junior</t>
  </si>
  <si>
    <t>Volleyball : Go Card</t>
  </si>
  <si>
    <t>Five a side football : Adult</t>
  </si>
  <si>
    <t>Five a side football : Junior</t>
  </si>
  <si>
    <t>Five a side football : Go Card</t>
  </si>
  <si>
    <t>Sports Performance Award Pass (Access to Scheme) : All</t>
  </si>
  <si>
    <t>Once the Annual pass has been purchased the SPA pass holder gets free access to their chosen activities only. There are few caveats around their access which are covered under the T&amp;C’s.</t>
  </si>
  <si>
    <t>Sports Performance Award (SPA Pass) Holder  : All</t>
  </si>
  <si>
    <t xml:space="preserve">Hire of Equipment : </t>
  </si>
  <si>
    <t xml:space="preserve">GSC : Soft Play  : </t>
  </si>
  <si>
    <t>GSC only</t>
  </si>
  <si>
    <t>GSC : Birthday Party - Soft Play  : minimum 20</t>
  </si>
  <si>
    <t>Mixed</t>
  </si>
  <si>
    <t>Per Occasion</t>
  </si>
  <si>
    <t>GSC (inclusive of a £50 deposit)</t>
  </si>
  <si>
    <t>GSC : Birthday Party - Swim : minimum 20</t>
  </si>
  <si>
    <t>GSC : Birthday Party - Sport &amp; Swim : minimum 20</t>
  </si>
  <si>
    <t>GSC : Birthday Party - Bouncy Castle : minimum 20</t>
  </si>
  <si>
    <t xml:space="preserve">GSC: Birthday Party Bouncy Castle Bolt On : </t>
  </si>
  <si>
    <t>GSC : Bouncy Castle Fun Session : Junior</t>
  </si>
  <si>
    <t>GSC</t>
  </si>
  <si>
    <t>BRC : Birthday Party - Bouncy Castle 1 : maximum 30</t>
  </si>
  <si>
    <t>BRC</t>
  </si>
  <si>
    <t>BRC : Birthday Party - Bouncy Castle 2  - Additional Cold Food : per child Over 20 to a maximum of 30</t>
  </si>
  <si>
    <t xml:space="preserve">BRC : Birthday Party - Sport Zone (Astro : 1 hr) : </t>
  </si>
  <si>
    <t xml:space="preserve">BRC : Birthday Party - Sport Zone (Football, Basketball or Badminton - Games Hall : 45 min : </t>
  </si>
  <si>
    <t>BRC : Birthday Party - Sport Zone - Additional Cold Food : per child up to a maximum of 20 children</t>
  </si>
  <si>
    <t>BRC : Birthday Party - Sport Zone - Additional Hot Food : per child up to a maximum of 20 children</t>
  </si>
  <si>
    <t xml:space="preserve">BRC : Birthday Party - Inflatable Pool Party (1 hr) : </t>
  </si>
  <si>
    <t>BRC : Birthday Party - Inflatable Pool Party - Additional Cold Food : per child up to a maximum of 50 children</t>
  </si>
  <si>
    <t xml:space="preserve">The Great Mariner Reef  : Under 1 yrs old </t>
  </si>
  <si>
    <t>Free if attending with full paying sibling. No limit on number of under 1's attending with a paying sibling.</t>
  </si>
  <si>
    <t>The Great Mariner Reef  : 1 - 3 yrs</t>
  </si>
  <si>
    <t>Group Bookings  1 in 10 goes free</t>
  </si>
  <si>
    <t xml:space="preserve">The Great Mariner Reef  : 4 - 12 yrs </t>
  </si>
  <si>
    <t>The Great Mariner Reef  : Go Card</t>
  </si>
  <si>
    <t>50% discount</t>
  </si>
  <si>
    <t>Mariner Soft Play Membership  (*A joining fee is also chargeable) : Monthly DD</t>
  </si>
  <si>
    <t>Per Month</t>
  </si>
  <si>
    <t xml:space="preserve">Currently 2 price points for membership (new &amp; pre 22/23). £3.00 difference between pre 22/23 and new members.  Increase members Pre 22/23   from  £12.99 to £14.99 and new member to £16.99 reducing the gap to £2.00.   Unlimited visits per month. 1 month notice required for notifying customers of price changes.  </t>
  </si>
  <si>
    <t>Mariner Soft Play Membership : Joining Fee</t>
  </si>
  <si>
    <t>One-Off</t>
  </si>
  <si>
    <t xml:space="preserve">Mariner Soft Play : Exclusive Use </t>
  </si>
  <si>
    <t>Price based on current pricing schedule, length of hire, frame capacity, staffing costs and clean up time</t>
  </si>
  <si>
    <t xml:space="preserve">Mariner Soft Play Birthday Party  : </t>
  </si>
  <si>
    <t>Mariner Soft Play Birthday Party Additional Child; Junior</t>
  </si>
  <si>
    <t>Birthday party package relaunch min of 10 children. Charge includes food offer for additional children attending.</t>
  </si>
  <si>
    <t>Sports Facilities - Hire of Halls, Rooms, etc  (* VAT may be chargeable and an additional 15% commercial hire rate may be applicable)</t>
  </si>
  <si>
    <t xml:space="preserve"> (* VAT may be chargeable and an additional 15% commercial hire rate may be applicable) needs to be included</t>
  </si>
  <si>
    <t>Whole Hall / Games Hall (p/hr.) : Adult</t>
  </si>
  <si>
    <t>Whole Hall / Games Hall (p/hr.) : Junior</t>
  </si>
  <si>
    <t>Half Hall (p/hr.) : Adult</t>
  </si>
  <si>
    <t>Half Hall (p/hr.) : Junior</t>
  </si>
  <si>
    <t xml:space="preserve">General Purpose Room /Meeting Room/ Conference Room (p/hr.) : </t>
  </si>
  <si>
    <t xml:space="preserve">Commercial Room Hire : </t>
  </si>
  <si>
    <t>Varies</t>
  </si>
  <si>
    <t>Carron Gymnastic Centre - Partner Clubs (p/hr) : All</t>
  </si>
  <si>
    <t>CR - Applied same percentage price increase as a full hall.</t>
  </si>
  <si>
    <t>Carron Gymnastic Centre - Non- Partner Clubs (p/hr) : Junior</t>
  </si>
  <si>
    <t>Teaching pool hire : Event Hire</t>
  </si>
  <si>
    <t>Commercial Pool Hire (P/hr)</t>
  </si>
  <si>
    <t xml:space="preserve">Pool (p/hr.)  : </t>
  </si>
  <si>
    <t>Pool (per lane per hr.)  : All</t>
  </si>
  <si>
    <t>Studio, Dance Studio, Wooden Gym : Adult (p/hr)</t>
  </si>
  <si>
    <t>Grangemouth Stadium, GSC, BRC, MLC, CATS</t>
  </si>
  <si>
    <t>Studio, Dance Studio, Wooden Gym : Junior (p/hr)</t>
  </si>
  <si>
    <t>Additional staffing charge for leisure attendants (p/hr ) : All</t>
  </si>
  <si>
    <t>Covers staff costs ( Grade D) and includes VAT</t>
  </si>
  <si>
    <t xml:space="preserve">Pitch &amp; Changing : Adult (per match) </t>
  </si>
  <si>
    <t>Per Match</t>
  </si>
  <si>
    <t>Pitch &amp; Changing : Junior (per match)</t>
  </si>
  <si>
    <t>Sports Facilities - All Weather Football Charges</t>
  </si>
  <si>
    <t>2023/24 Proposed Charge</t>
  </si>
  <si>
    <t>BRC: Astroturf 6-a-side (p/hr.)  : Adult</t>
  </si>
  <si>
    <t>BRC only</t>
  </si>
  <si>
    <t>BRC: Astroturf 6-a-side (p/hr.) : Junior</t>
  </si>
  <si>
    <t>BRC: Astroturf 6-a-side (p/hr.) : Go Card</t>
  </si>
  <si>
    <t>BRC only   50% of players must have a Go Card to obtain the Go Card rate</t>
  </si>
  <si>
    <t>All other football pitches with changing accommodation Charge per season : Adult</t>
  </si>
  <si>
    <t>Per Season</t>
  </si>
  <si>
    <t>All other football pitches with changing accommodation Charge per season : Junior</t>
  </si>
  <si>
    <t xml:space="preserve">Pitch Hire Galadays : </t>
  </si>
  <si>
    <t>Sports Facilities - Other Event Charges</t>
  </si>
  <si>
    <t xml:space="preserve">Commercial Photographer's Fee (per event) : </t>
  </si>
  <si>
    <t>Sports Facilities - Grangemouth Stadium Specific Charges  (* VAT may be chargeable and an additional 15% commercial hire rate may be applicable)</t>
  </si>
  <si>
    <t xml:space="preserve"> (* VAT may be chargeable and an additional 15% commercial hire rate may be applicable) needs to be included for the Hire Charges for Halls, Rooms, etc </t>
  </si>
  <si>
    <t>Individual: Track :  Adult</t>
  </si>
  <si>
    <t>Per session</t>
  </si>
  <si>
    <t>Individual: Track :  Junior</t>
  </si>
  <si>
    <t>Individual: Track :  Go Card</t>
  </si>
  <si>
    <t>Individual: Gym and Track :  Adult</t>
  </si>
  <si>
    <t>Individual: Gym and Track :  Junior</t>
  </si>
  <si>
    <t>Individual: Gym and Track :  Go Card</t>
  </si>
  <si>
    <t>Individual: Gym Only :  Adult</t>
  </si>
  <si>
    <t>Individual: Gym Only :  Junior</t>
  </si>
  <si>
    <t>Individual: Gym Only :  Go Card</t>
  </si>
  <si>
    <t>Individual: Gym Induction :  Adult</t>
  </si>
  <si>
    <t>Individual: Gym Induction :  Go Card</t>
  </si>
  <si>
    <t>Individual: Forth Valley Flyers :  Adult</t>
  </si>
  <si>
    <t>Individual: Forth Valley Flyers :  Junior</t>
  </si>
  <si>
    <t>Individual: Joining Fee Direct Debit -Grangemouth Stadium: Adult</t>
  </si>
  <si>
    <t>One off</t>
  </si>
  <si>
    <t>Grangemouth Stadium only, venue specific membership. DD</t>
  </si>
  <si>
    <t>Individual: Joining Fee Direct Debit -Grangemouth Stadium: Junior</t>
  </si>
  <si>
    <t>Individual: Joining Fee Direct Debit -Grangemouth Stadium: Go Card</t>
  </si>
  <si>
    <t>Individual: Direct Debit - Grangemouth Stadium: Adult</t>
  </si>
  <si>
    <t>Individual: Direct Debit - Grangemouth Stadium: Junior</t>
  </si>
  <si>
    <t>Individual: Direct Debit - Grangemouth Stadium: Go Card</t>
  </si>
  <si>
    <t xml:space="preserve">Hire Charge: Whole Stadium (min. charge per day) : </t>
  </si>
  <si>
    <t>Additional hours outwith 0800-1700 are chargeable</t>
  </si>
  <si>
    <t>Hire Charge: Football Arena : All (per game)</t>
  </si>
  <si>
    <t>Per Game</t>
  </si>
  <si>
    <t>Hire Charge: Main Arena Outdoor Track :                                       Saturday / Sunday / Public Holidays  : Clubs (per hire)</t>
  </si>
  <si>
    <t>Per Hire</t>
  </si>
  <si>
    <t>one price 7 days, CLUBS ONLY</t>
  </si>
  <si>
    <t xml:space="preserve">Hire Charge: Indoor Track   : Whole indoor track (p/hr.) : </t>
  </si>
  <si>
    <t xml:space="preserve">Hire Charge: Additional Staffing charge for stadium attendants (p/hr)  : </t>
  </si>
  <si>
    <t>Covers staff costs and includes VAT</t>
  </si>
  <si>
    <t>Run, Jump, Throw: Per 1 Hr Session : 4-6 yrs, and  7-8 yrs</t>
  </si>
  <si>
    <t>Run, Jump, Throw: Per 1.5 Hr Session : 9yrs of age &amp; over</t>
  </si>
  <si>
    <t>Per 1.5 Hours</t>
  </si>
  <si>
    <t xml:space="preserve">once per week </t>
  </si>
  <si>
    <t>Run, Jump, Throw: Development Squad (1.5 hrs per session) : per session</t>
  </si>
  <si>
    <t>development sessions need to attend 2 out of the 3 sessions  per week</t>
  </si>
  <si>
    <t>Run, Jump, Throw: Pre- School</t>
  </si>
  <si>
    <t>Run, Jump, Throw: Holiday Programme Full Day</t>
  </si>
  <si>
    <t>Shorter Day than Active Schools MultiSports Camps</t>
  </si>
  <si>
    <t>Run, Jump, Throw: Holiday Programme Half Day</t>
  </si>
  <si>
    <t>Per Half Day</t>
  </si>
  <si>
    <t xml:space="preserve">Golden Grangemouth </t>
  </si>
  <si>
    <t>First Aid Training: Emergency First Aid/Emergency Paediatric First Aid (6hrs): FC employee</t>
  </si>
  <si>
    <t>Per course</t>
  </si>
  <si>
    <t>First Aid Training: Emergency First Aid/Emergency Paediatric First Aid (6hrs): External Candidate</t>
  </si>
  <si>
    <t>First Aid Training: First Aid at Work revalidation (12hrs):  FC employee</t>
  </si>
  <si>
    <t>First Aid Training: First Aid at Work revalidation (12hrs):  External Candidate</t>
  </si>
  <si>
    <t>First Aid Training: First Aid at Work (18hrs): FC employee</t>
  </si>
  <si>
    <t>First Aid Training: First Aid at Work (18hrs): External Candidate</t>
  </si>
  <si>
    <t>STA Pool Lifeguard course: External Candidate</t>
  </si>
  <si>
    <t>Sports Facilities - Polmonthill Snowsports Centre Specific Charges</t>
  </si>
  <si>
    <t>Individual Charges:Skiing &amp; Snowboarding: Instruction (p/hr ) with equipment : Instruction (p/hr ) with equipment :Adult</t>
  </si>
  <si>
    <t>Individual Charges:Skiing &amp; Snowboarding: Instruction (p/hr ) with equipment : Instruction (p/hr ) with equipment :Junior</t>
  </si>
  <si>
    <t>Tubing: Drop In/ Holiday Session per person : Drop In/ Holiday Session per person</t>
  </si>
  <si>
    <t>Per Person</t>
  </si>
  <si>
    <t>Race Training - Equipment Hire: Race Training Hire of Skis and Boots : Race Training Hire of Skis and Boots</t>
  </si>
  <si>
    <t>Per occasion</t>
  </si>
  <si>
    <t>Hire of equipment is only for Race Training customers</t>
  </si>
  <si>
    <t>Race Training - Equipment Hire: Race Training Hire of Skis : Race Training Hire of Skis</t>
  </si>
  <si>
    <t>Race Training - Equipment Hire: Race Training Hire of Boots : Race Training Hire of Boots</t>
  </si>
  <si>
    <t>Personal/Small Group Lessons: Individual Skiing &amp; Snowboarding: Instruction (p/hr) with equipment : Adult</t>
  </si>
  <si>
    <t>Personal/Small Group Lessons: Individual Skiing &amp; Snowboarding: Instruction (p/hr) with equipment : Junior</t>
  </si>
  <si>
    <t>Personal/Small Group Lessons: Individual Skiing &amp; Snowboarding: Instruction (p½hr) with equipment : Adult</t>
  </si>
  <si>
    <t>Per Half - Hour</t>
  </si>
  <si>
    <t>Personal/Small Group Lessons: Individual Skiing &amp; Snowboarding: Instruction (p½hr) with equipment : Junior</t>
  </si>
  <si>
    <t>Personal/Small Group Lessons: Tubing:  Per Person Per Hour (minimum of 8 )</t>
  </si>
  <si>
    <t>Per Person Per Hour</t>
  </si>
  <si>
    <t>Group Charges: Schools per hour (min 8 to max 12 per class) : Junior</t>
  </si>
  <si>
    <t>Hire of Slope : Per 2 hour session</t>
  </si>
  <si>
    <t>Per 2 Hour Session</t>
  </si>
  <si>
    <t>Sports Facilities - CATS Specific Charges</t>
  </si>
  <si>
    <t>Activity Area : Group/ Club per Session (per 45 mins)</t>
  </si>
  <si>
    <t>Per 45 Mins</t>
  </si>
  <si>
    <t>Junior affiliated clubs Mon- Fri term time only</t>
  </si>
  <si>
    <t>Pool Hire: Group/Club per Session</t>
  </si>
  <si>
    <t>Room Hire: Assembly Hall (p/hr.) Excluding Stage area : Adult</t>
  </si>
  <si>
    <t>(* VAT may be chargeable and an additional 15% commercial hire rate may be applicable)</t>
  </si>
  <si>
    <t xml:space="preserve">Room Hire: Assembly Hall (p/hr.) Excluding Stage area : Junior   </t>
  </si>
  <si>
    <t>Room Hire: Gym Hall (p/hr.) : Adult</t>
  </si>
  <si>
    <t xml:space="preserve">Room Hire: Gym Hall (p/hr.) : Junior </t>
  </si>
  <si>
    <t>Room Hire: Class Room (p/hr.) : All</t>
  </si>
  <si>
    <t>Room Hire: Hire of Stage(p/hr) : All</t>
  </si>
  <si>
    <t xml:space="preserve">(* VAT may be chargeable and an additional 15% commercial hire rate may be applicable)                  Stage Hire is in addition to the Assembly Hall Hire  </t>
  </si>
  <si>
    <t>Room Hire: Additional staffing charge for leisure attendants (p/hr ) : All</t>
  </si>
  <si>
    <t>Football Pitches with changing facilities: Charge per season : Adult</t>
  </si>
  <si>
    <t>Football Pitches with changing facilities: Charge per season : Junior</t>
  </si>
  <si>
    <t>Football Pitches with/without changing facilities: Pitch &amp; Changing : Adult (per match)</t>
  </si>
  <si>
    <t>Football Pitches with/without changing facilities: Pitch &amp; Changing : Junior (per match)</t>
  </si>
  <si>
    <t>All Weather Football: Astroturf Full Size Pitch (45 mins) 2G: Adult</t>
  </si>
  <si>
    <t>CATS facilities only</t>
  </si>
  <si>
    <t>All Weather Football: Astroturf Full Size Pitch (45 mins) 2G : Junior</t>
  </si>
  <si>
    <t>All Weather Football: Astroturf Half Size Pitch (45 mins) 2G : Adult</t>
  </si>
  <si>
    <t>All Weather Football: Astroturf Half Size Pitch (45 mins) 2G  : Junior</t>
  </si>
  <si>
    <t>All Weather Football: Astroturf Full Size Pitch (45 mins) 3G: Adult</t>
  </si>
  <si>
    <t>3G available at Grangemouth HS &amp; Braes HS only (St Mungo's from Sept 23)</t>
  </si>
  <si>
    <t>All Weather Football: Astroturf Full Size Pitch (45 mins) 3G : Junior</t>
  </si>
  <si>
    <t>All Weather Football: Astroturf Half Size Pitch (45 mins) 3G : Adult</t>
  </si>
  <si>
    <t>All Weather Football: Astroturf Half Size Pitch (45 mins) 3G  : Junior</t>
  </si>
  <si>
    <t>Sports Facilities - Health &amp; Fitness Charges</t>
  </si>
  <si>
    <t>Admission : Adult/ Young Adult</t>
  </si>
  <si>
    <t>Young adult must take out DD membership to be eligible for any YA prices, otherwise pays full adult price</t>
  </si>
  <si>
    <t>Admission : Teen</t>
  </si>
  <si>
    <t>Admission : Go Card : Adult</t>
  </si>
  <si>
    <t>Shapemaster Admission per session : Adult</t>
  </si>
  <si>
    <t>Shapemaster Admission per session : Young Adult</t>
  </si>
  <si>
    <t>Active Forth Admission : Adult</t>
  </si>
  <si>
    <t>Active Forth Admission : Teen</t>
  </si>
  <si>
    <t>Activities Induction  : Adult</t>
  </si>
  <si>
    <t xml:space="preserve">Activities Induction  : Go Card </t>
  </si>
  <si>
    <t>Activities Exercise Programme : Adult</t>
  </si>
  <si>
    <t xml:space="preserve">Activities Exercise Programme : Go Card </t>
  </si>
  <si>
    <t>Activities Induction &amp; Exercise Programme at the same time : Teen</t>
  </si>
  <si>
    <t>Activities: Nordic Walking : Adult</t>
  </si>
  <si>
    <t>Per Course</t>
  </si>
  <si>
    <t>Membership: Joining Fee (includes Induction &amp; Exercise programme) : Adult (26+)</t>
  </si>
  <si>
    <t>One-off</t>
  </si>
  <si>
    <t>Adult (26+) and Adult (26+) 12 mnth committed DD</t>
  </si>
  <si>
    <t>Membership: Joining Fee (includes Induction &amp; Exercise programme) : Young Adult (18-25)</t>
  </si>
  <si>
    <t>Membership: Joining Fee (includes Induction &amp; Exercise programme) : Teen (S1-17yrs)</t>
  </si>
  <si>
    <t>Membership: Joining Fee (includes Induction &amp; Exercise programme) : Go Card</t>
  </si>
  <si>
    <t>Membership: Joining Fee (includes Induction &amp; Exercise programme) : Active Forth</t>
  </si>
  <si>
    <t>Membership - Direct Debit Only: Gym  : Adult (26+)</t>
  </si>
  <si>
    <t>*A joining fee is also chargeable</t>
  </si>
  <si>
    <t>Membership - Direct Debit Only: Gym  : Adult (26+) 12 mnth Committed DD</t>
  </si>
  <si>
    <t>Membership - Direct Debit Only: Gym  : Young Adult (18-25)</t>
  </si>
  <si>
    <t>Membership - Direct Debit Only: Gym  : Joint</t>
  </si>
  <si>
    <t>*A joining fee is also chargeable   Joint formula = Peak adult x 2 -10% &amp; rounded down to whole £.</t>
  </si>
  <si>
    <t>Membership - Direct Debit Only: Gym  : Go Card (Adult) (26+)</t>
  </si>
  <si>
    <t>Membership - Direct Debit Only: Gym  : Teen (S1-17yrs)</t>
  </si>
  <si>
    <t>Membership - Direct Debit Only: Gym One Month Only : Adult</t>
  </si>
  <si>
    <t>Membership - Direct Debit Only: Fitness Class Only Membership : Adult</t>
  </si>
  <si>
    <t>Membership - Direct Debit Only: Gym Off Peak : Go Card (Adult)</t>
  </si>
  <si>
    <t>*A joining fee is also chargeable. Generally applies to Active Forth completed</t>
  </si>
  <si>
    <t xml:space="preserve">Membership - Direct Debit Only: Corporate : Adult  </t>
  </si>
  <si>
    <t xml:space="preserve">Membership - Direct Debit Only: Corporate : Joint  </t>
  </si>
  <si>
    <t xml:space="preserve">*A joining fee is also chargeable   10% of Peak Adult Joint &amp; rounded to nearest £. </t>
  </si>
  <si>
    <t xml:space="preserve">Membership - Direct Debit Only: Active Forth : Adult  </t>
  </si>
  <si>
    <t>Membership - Direct Debit Only: Active Forth : Young Adult (18 to 25)</t>
  </si>
  <si>
    <t>Membership - Direct Debit Only: Active Forth : Teen (S1-17yrs)</t>
  </si>
  <si>
    <t>Membership - Direct Debit Only: Shapemaster : Adult</t>
  </si>
  <si>
    <t>Membership - Direct Debit Only: Shapemaster : Young Adult</t>
  </si>
  <si>
    <t>Class Price - Casual Use: All Classes : Members</t>
  </si>
  <si>
    <t>Inclusive</t>
  </si>
  <si>
    <t>Per Class</t>
  </si>
  <si>
    <t>Class Price - Casual Use: All Classes : Go Card Gym Members</t>
  </si>
  <si>
    <t>Class Price - Casual Use: All Classes : Non Members</t>
  </si>
  <si>
    <t>Class Price - Casual Use: Low Impact and Aqua : Members</t>
  </si>
  <si>
    <t xml:space="preserve">Classes set up outwith H&amp;F. </t>
  </si>
  <si>
    <t>Class Price - Casual Use: Low Impact and Aqua : Go Card Gym Members</t>
  </si>
  <si>
    <t>Class Price - Casual Use: Low Impact and Aqua : Non Members</t>
  </si>
  <si>
    <t>Class Price - Casual Use: Float Fit : All</t>
  </si>
  <si>
    <t>Annual Membership: Gym  : Adult</t>
  </si>
  <si>
    <t>Per Annum</t>
  </si>
  <si>
    <t>(1 off fee, paid in advance 12 months for the price of 10)  *A joining fee is also chargeable</t>
  </si>
  <si>
    <t>Annual Membership: Gym  : Joint</t>
  </si>
  <si>
    <t>Annual Membership: Gym  : Young Adult</t>
  </si>
  <si>
    <t>Annual Membership: Gym Go Card : Adult</t>
  </si>
  <si>
    <t>Annual Membership: Gym : Teen</t>
  </si>
  <si>
    <t>Annual Membership: Gym Class Only : Adult</t>
  </si>
  <si>
    <t>Annual Membership: Gym Off Peak  : Go Card (Adult)</t>
  </si>
  <si>
    <t>Annual Membership: Gym Corporate : Adult</t>
  </si>
  <si>
    <t>Annual Membership: Gym Corporate : Joint</t>
  </si>
  <si>
    <t>Sports Facilities - Active Schools Holiday Programme</t>
  </si>
  <si>
    <t>Sports Development/Active Schools Skills Development &amp; Coaching Classes (p/hr.)</t>
  </si>
  <si>
    <t>Holiday Programme 1/2 day</t>
  </si>
  <si>
    <t>Additional Sibling</t>
  </si>
  <si>
    <t>Available to any additional siblings when booked on same session.</t>
  </si>
  <si>
    <t>Holiday Programme Full Day</t>
  </si>
  <si>
    <t>Holiday Programme Week</t>
  </si>
  <si>
    <t>Per Week</t>
  </si>
  <si>
    <t>Sports Facilities - Sports Development Instruction Charges</t>
  </si>
  <si>
    <t>Swimming Lessons: Child 40 mins (Monthly Direct Debit)</t>
  </si>
  <si>
    <t>*A joining fee may also be chargeable</t>
  </si>
  <si>
    <t>Swimming Lessons: Child Sibling 40 mins (Monthly Direct Debit)</t>
  </si>
  <si>
    <t>Swimming Lessons: Swim 1 - 1 30 mins</t>
  </si>
  <si>
    <t>Swimming Lessons: Swim 1 - 1 30 mins Block of 5</t>
  </si>
  <si>
    <t>Per Block</t>
  </si>
  <si>
    <t>Swimming Lessons: Adults &amp; Child / Pre School 30 mins</t>
  </si>
  <si>
    <t>Swimming Lessons: Child Sibling 30 mins</t>
  </si>
  <si>
    <t>Swimming Lessons: Child 40 mins (Monthly Direct Debit) : Go Card (those entitled to Housing Benefit only)</t>
  </si>
  <si>
    <t>Swimming Lessons: Swim 1 - 1  30 mins : Go Card (those entitled to Housing Benefit only)</t>
  </si>
  <si>
    <t>Swimming Lessons: Adults &amp; Child / Pre School 30 mins : Go Card (those entitled to Housing Benefit only)</t>
  </si>
  <si>
    <t xml:space="preserve">Swimming Lessons: Learn to Swim Joining Fee </t>
  </si>
  <si>
    <t>One Off</t>
  </si>
  <si>
    <t xml:space="preserve">Football 60 mins : </t>
  </si>
  <si>
    <t xml:space="preserve">Badminton 60 mins : </t>
  </si>
  <si>
    <t>Badminton 120 mins (Dev't Squad) : Seen as a club</t>
  </si>
  <si>
    <t>development session once per week</t>
  </si>
  <si>
    <t>Badminton - Single : Adult</t>
  </si>
  <si>
    <t>Transitioning to bring in line with standard SD prices.</t>
  </si>
  <si>
    <t>Badminton - Double : Adult</t>
  </si>
  <si>
    <t>Badminton - Single : Junior</t>
  </si>
  <si>
    <t>Badminton - Double : Junior</t>
  </si>
  <si>
    <t>Netball : Junior</t>
  </si>
  <si>
    <t>Braes HS</t>
  </si>
  <si>
    <t xml:space="preserve">Gymnastics 60 mins : </t>
  </si>
  <si>
    <t xml:space="preserve">Gymnastics 75 mins : </t>
  </si>
  <si>
    <t>Gymnastics 60 mins (School based)  : Junior</t>
  </si>
  <si>
    <t>School based club in partnership with the school (Currently only at St Bernadettes PS)</t>
  </si>
  <si>
    <t xml:space="preserve">Tennis 60 mins : </t>
  </si>
  <si>
    <t>Tennis Development Squad (1.5 hrs per session) : per session</t>
  </si>
  <si>
    <t>development sessions need to attend twice per week</t>
  </si>
  <si>
    <t>Basketball 60 mins</t>
  </si>
  <si>
    <t>Mini Gyms</t>
  </si>
  <si>
    <t>Football Pre-School 45 mins</t>
  </si>
  <si>
    <t>Pre School Athletics 45 mins</t>
  </si>
  <si>
    <t>Pre School Dance 45 mins</t>
  </si>
  <si>
    <t>Pre School Tennis 45 mins</t>
  </si>
  <si>
    <t>Pre School Gymnastics 45 mins</t>
  </si>
  <si>
    <t>Rookie Lifeguard ( 1 week)</t>
  </si>
  <si>
    <t>Rookie Lifeguard ( 8 weeks)</t>
  </si>
  <si>
    <t>Recreational Netball : Adult</t>
  </si>
  <si>
    <t>Recreational Basketball : Adult</t>
  </si>
  <si>
    <t>Stay and Play Gymnastics : Junior (Per session 1 hr)</t>
  </si>
  <si>
    <t>Stay and Play Gymnastics : Sibling/additional child Junior (Per session 1 hr)</t>
  </si>
  <si>
    <t>Sports Facilities - Parks &amp; Outdoor Amenities Charges</t>
  </si>
  <si>
    <t>Tennis Courts: Tennis - Annual : Adult</t>
  </si>
  <si>
    <t>Tennis Courts: Tennis - Annual : Junior</t>
  </si>
  <si>
    <t>Tennis Courts: Tennis - Annual : Go Card</t>
  </si>
  <si>
    <t xml:space="preserve">Tennis Courts: Tennis - Annual : Family </t>
  </si>
  <si>
    <t>Formula assumes 2 adult charges + 2 children free</t>
  </si>
  <si>
    <t>Tennis Courts: Tennis - Per Court per 45 mins : Adult</t>
  </si>
  <si>
    <t>Tennis Courts: Tennis - Per Court per 45 mins : Junior</t>
  </si>
  <si>
    <t>Tennis Courts: Tennis - Per Court per 45 mins : Go Card</t>
  </si>
  <si>
    <t>Tennis Courts: Tennis Ball Purchase</t>
  </si>
  <si>
    <t>Tennis Courts: Tennis Ball Purchase x 3</t>
  </si>
  <si>
    <t>Tennis Courts: Tennis - School Group during school hours</t>
  </si>
  <si>
    <t>Sports Facilities - Charges for Falkirk Council Staff Healthy Lifestyle</t>
  </si>
  <si>
    <t>Charges: Swim : Adult</t>
  </si>
  <si>
    <t>Charges: Badminton : Adult</t>
  </si>
  <si>
    <t>All participants must be Falkirk Council employees</t>
  </si>
  <si>
    <t>Charges: Table Tennis    : Adult</t>
  </si>
  <si>
    <t>Charges: 5-a-side : Adult</t>
  </si>
  <si>
    <t xml:space="preserve">Charges: Sauna : </t>
  </si>
  <si>
    <t xml:space="preserve">Charges: Conditioning Room : </t>
  </si>
  <si>
    <t>Conditioning room/gym at GSS</t>
  </si>
  <si>
    <t>Charges: Squash (45 minutes) : Adult</t>
  </si>
  <si>
    <t>Charges: Squash (60 minutes) : Adult</t>
  </si>
  <si>
    <t>All participants must be Falkirk Councilemployees</t>
  </si>
  <si>
    <t xml:space="preserve">Charges: Shower : </t>
  </si>
  <si>
    <t>Charges: Basketball : Adult</t>
  </si>
  <si>
    <t xml:space="preserve">Charges: All Classes : </t>
  </si>
  <si>
    <t>Charges: Track : Adult</t>
  </si>
  <si>
    <t>Charges: Astroturf 6-a-side (p/hr.)  : Adult</t>
  </si>
  <si>
    <t xml:space="preserve">BRC only.   All participants must be Falkirk Council employees.       </t>
  </si>
  <si>
    <t xml:space="preserve">Membership (Direct Debit Only): Gym Council Lifestyle Peak : Adult  </t>
  </si>
  <si>
    <t>Monthly</t>
  </si>
  <si>
    <t xml:space="preserve">Membership (Direct Debit Only): Tennis Bolt On : </t>
  </si>
  <si>
    <t xml:space="preserve">Annual Membership (1 off fee) : Gym Council Lifestyle Peak : Adult </t>
  </si>
  <si>
    <t xml:space="preserve">Community Recreation - Outdoor Activities </t>
  </si>
  <si>
    <t>Discretionary/
Non-discretionary</t>
  </si>
  <si>
    <t xml:space="preserve">Community Programme - Summer Mountain : High Tops </t>
  </si>
  <si>
    <t>Community Programme - Summer Mountain : Mountain Scrambles</t>
  </si>
  <si>
    <t>Community Programme - Summer Mountain : Multi-Pitch Climbing</t>
  </si>
  <si>
    <t xml:space="preserve">Community Programme - Summer Mountain : Crag Day </t>
  </si>
  <si>
    <t>Community Programme - Water: Canyoning</t>
  </si>
  <si>
    <t>Community Programme - Water: Coasteering</t>
  </si>
  <si>
    <t>Community Programme - Water: Learn to Kayak</t>
  </si>
  <si>
    <t>Community Programme - Water: Learn to Canoe</t>
  </si>
  <si>
    <t>Community Programme - Water: White Water Rafting</t>
  </si>
  <si>
    <t>Community Programme - Water: River Days Paddle sports</t>
  </si>
  <si>
    <t>Community Programme - Winter Mountain: Winter High Tops</t>
  </si>
  <si>
    <t>Community Programme - Winter Mountain: Winter Moutaineering Day</t>
  </si>
  <si>
    <t>Community Programme - Winter Mountain: Winter Climbing Day</t>
  </si>
  <si>
    <t>Community Programme - Winter Mountain: Winter Skills Courses</t>
  </si>
  <si>
    <t>Community Programme - Skiing Touring: Intro Day</t>
  </si>
  <si>
    <t>Community Programme - Skiing Touring: Ski Touring Day</t>
  </si>
  <si>
    <t>Community Programme - Skiing Touring: Adanced Ski Touring Day</t>
  </si>
  <si>
    <t>Community Programme - Miscellaneous: Blokarting</t>
  </si>
  <si>
    <t>Community Programme - Miscellaneous: Mountain Bike</t>
  </si>
  <si>
    <t>Youth Adventure Programme - Holiday Programmes: Multi Activity</t>
  </si>
  <si>
    <t>Group Charges - Falkirk Schools : Full Day</t>
  </si>
  <si>
    <t>Group Charges - Falkirk Schools : Full Day (centre based)</t>
  </si>
  <si>
    <t>Group Charges - Falkirk Schools : Half Day (centre based)</t>
  </si>
  <si>
    <t>Group Charges - Falkirk Schools :  Additional Instructor</t>
  </si>
  <si>
    <t>Group Charges - Falkirk Schools :  Multi-day Programme :Junior</t>
  </si>
  <si>
    <t>Group Charges - Out of Area Schools : Full Day: Junior</t>
  </si>
  <si>
    <t>Group Charges - Out of Area Schools : Full Day (centre based) Junior</t>
  </si>
  <si>
    <t>Group Charges - Out of Area Schools : Half Day (centre based) Junior</t>
  </si>
  <si>
    <t>Group Charges - Out of Area Schools :  Additional Inst: Junior</t>
  </si>
  <si>
    <t xml:space="preserve">Group Charges - Out of Area Schools :  Multi-day Programme </t>
  </si>
  <si>
    <t>Group Charges - Mountain Training Scotland Courses: Lowland Leader Award Training</t>
  </si>
  <si>
    <t>Group Charges - Mountain Training Scotland Courses: Lowland Leader Award Assessment</t>
  </si>
  <si>
    <t>Group Charges - Mountain Training Scotland Courses: Hill &amp; Moorland Training</t>
  </si>
  <si>
    <t>Group Charges - Mountain Training Scotland Courses: Hill &amp; Moorland Assessment</t>
  </si>
  <si>
    <t>Group Charges - Mountain Training Scotland Courses: Mountain Leader Summer Training</t>
  </si>
  <si>
    <t>Group Charges - Mountain Training Scotland Courses: Mountain Leader Summer Assessment</t>
  </si>
  <si>
    <t>Group Charges - Mountain Training Scotland Courses: Hill Skills</t>
  </si>
  <si>
    <t>Camping Leader</t>
  </si>
  <si>
    <t>Private or Group Charges - Mountain Training Scotland Courses: Lowland Leader Award Training</t>
  </si>
  <si>
    <t>Private or Group Charges - Mountain Training Scotland Courses: Lowland Leader Award Assessment</t>
  </si>
  <si>
    <t>Private or Group Charges - Mountain Training Scotland Courses: Hill &amp; Moorland Training</t>
  </si>
  <si>
    <t>Private or Group Charges - Mountain Training Scotland Courses: Hill &amp; Moorland Assessment</t>
  </si>
  <si>
    <t>Private or Group Charges - Mountain Training Scotland Courses: Expedition Module</t>
  </si>
  <si>
    <t>Private or Group Charges - Mountain Training Scotland Courses: Mountain Leader Summer Training</t>
  </si>
  <si>
    <t>Private or Group Charges - Mountain Training Scotland Courses: Mountain Leader Summer Assessment</t>
  </si>
  <si>
    <t>Community Recreation - Town Halls (*VAT May be chargeable)</t>
  </si>
  <si>
    <t xml:space="preserve">VAT may be chargeable depending upon specific circumstances - see Finance Svs  Guidance </t>
  </si>
  <si>
    <t>Bo'ness Town Hall - Main Hall Weekdays Monday- Thursday 9am- 11pm Friday 9am-5pm : Community Rate</t>
  </si>
  <si>
    <t>Bo'ness Town Hall - Main Hall Weekdays Monday- Thursday 9am- 11pm Friday 9am-5pm : Conference/ Event Rate</t>
  </si>
  <si>
    <t>Bo'ness Town Hall - Main Hall Weekdays Monday- Thursday 9am- 11pm Friday 9am-5pm : Standard Rate/Classes</t>
  </si>
  <si>
    <t>Bo'ness Town Hall - Main Hall Weekdays Monday- Thursday 9am- 11pm Friday 9am-5pm : Commercial Rate</t>
  </si>
  <si>
    <t>Bo'ness Town Hall - Main Hall Friday Evenings &amp; Weekends Friday 5pm-11pm Saturday - Sunday 9am-11pm: Community Rate</t>
  </si>
  <si>
    <t>Bo'ness Town Hall - Main Hall Friday Evenings &amp; Weekends Friday 5pm-11pm Saturday - Sunday 9am-11pm: Conference/ Event Rate</t>
  </si>
  <si>
    <t>Bo'ness Town Hall - Main Hall Friday Evenings &amp; Weekends Friday 5pm-11pm Saturday - Sunday 9am-11pm: Standard Rate/Classes</t>
  </si>
  <si>
    <t>Bo'ness Town Hall - Main Hall Friday Evenings &amp; Weekends Friday 5pm-11pm Saturday - Sunday 9am-11pm  : Commercial Rate</t>
  </si>
  <si>
    <t>Bo'ness Town Hall - Main Hall Any time after  11pm  : Community Rate</t>
  </si>
  <si>
    <t>Bo'ness Town Hall - Main Hall Any time after  11pm  : Conference/ Event Rate</t>
  </si>
  <si>
    <t>Bo'ness Town Hall - Main Hall Any time after  11pm  :  Standard Rate/Classes</t>
  </si>
  <si>
    <t>Bo'ness Town Hall - Main Hall Any time after  11pm  :  Commercial Rate</t>
  </si>
  <si>
    <t>Bo'ness Town Hall - Auditorium &amp; Library Weekdays Monday- Thursday 9am- 11pm Friday 9am-5pm : Community Rate</t>
  </si>
  <si>
    <t>Bo'ness Town Hall - Auditorium &amp; Library Weekdays Monday- Thursday 9am- 11pm Friday 9am-5pm :  Conference/ Event Rate</t>
  </si>
  <si>
    <t>Bo'ness Town Hall - Auditorium &amp; Library Weekdays Monday- Thursday 9am- 11pm Friday 9am-5pm :  Standard Rate/Classes</t>
  </si>
  <si>
    <t>Bo'ness Town Hall - Auditorium &amp; Library Weekdays Monday- Thursday 9am- 11pm Friday 9am-5pm :  Commercial Rate</t>
  </si>
  <si>
    <t>Bo'ness Town Hall - Auditorium &amp; Library Friday Evenings &amp; Weekends Friday 5pm-11pm Saturday - Sunday 9am-11pm: Community Rate</t>
  </si>
  <si>
    <t>Bo'ness Town Hall - Auditorium &amp; Library Friday Evenings &amp; Weekends Friday 5pm-11pm Saturday - Sunday 9am-11pm:  Conference/ Event Rate</t>
  </si>
  <si>
    <t>Bo'ness Town Hall - Auditorium &amp; Library Friday Evenings &amp; Weekends Friday 5pm-11pm Saturday - Sunday 9am-11pm:  Standard Rate/Classes</t>
  </si>
  <si>
    <t>Bo'ness Town Hall - Auditorium &amp; Library Friday Evenings &amp; Weekends Friday 5pm-11pm Saturday - Sunday 9am-11pm:  Commercial Rate</t>
  </si>
  <si>
    <t>Bo'ness Town Hall - Auditorium &amp; Library Any time after 11pm  :  Community Rate</t>
  </si>
  <si>
    <t>Bo'ness Town Hall - Auditorium &amp; Library Any time after 11pm  :   Conference/ Event Rate</t>
  </si>
  <si>
    <t>Bo'ness Town Hall - Auditorium &amp; Library Any time after 11pm  :  Standard Rate/Classes</t>
  </si>
  <si>
    <t>Bo'ness Town Hall - Auditorium &amp; Library Any time after 11pm  :   Commercial Rate</t>
  </si>
  <si>
    <t>Bo'ness Town Hall - Additional Services : Kitchen Facilities : Community Rate</t>
  </si>
  <si>
    <t>One off charge per let</t>
  </si>
  <si>
    <t>Single flat rate charge across the board</t>
  </si>
  <si>
    <t>Bo'ness Town Hall - Additional Services : Piano : Tuning fees</t>
  </si>
  <si>
    <t>Bo'ness Town Hall - Additional Services : Urn &amp; Microwave Hire: Community Rate</t>
  </si>
  <si>
    <t>Bo'ness Town Hall - Additional Services : Urn &amp; Microwave Hire: Conference/ Event Rate</t>
  </si>
  <si>
    <t>Bo'ness Town Hall - Additional Services : Urn &amp; Microwave Hire: Standard Rate/Classes</t>
  </si>
  <si>
    <t>Bo'ness Town Hall - Additional Services : Urn &amp; Microwave Hire: Commercial Rate</t>
  </si>
  <si>
    <t>Bo'ness Town Hall - Additional Services : 6ft Screen: Community Rate</t>
  </si>
  <si>
    <t>Bo'ness Town Hall - Additional Services : 6ft Screen: Conference/ Event Rate</t>
  </si>
  <si>
    <t>Bo'ness Town Hall - Additional Services : 6ft Screen: Commercial Rate</t>
  </si>
  <si>
    <t>Bo'ness Town Hall - Additional Services : Additional round tables: Standard Rate/Classes</t>
  </si>
  <si>
    <t>Bo'ness Town Hall - Additional Services : Data Projector &amp; Screen: Standard Rate/Classes</t>
  </si>
  <si>
    <t>Bo'ness Town Hall - Additional Services : Data Projector &amp; Screen: Commercial Rate</t>
  </si>
  <si>
    <t>Bo'ness Town Hall - Additional Services : Commercial Photographer's Fee</t>
  </si>
  <si>
    <t>Bo'ness Town Hall - Additional Services : Performing Right Society (PRS/PPL) : All Groups</t>
  </si>
  <si>
    <t>Relevant PRS recharge to be applied</t>
  </si>
  <si>
    <t>Bo'ness Town Hall - Wedding Hire: Full Package</t>
  </si>
  <si>
    <t>Bo'ness Town Hall - Wedding Hire: Reception Only</t>
  </si>
  <si>
    <t>Bo'ness Town Hall - Wedding Hire: Ceremony Only</t>
  </si>
  <si>
    <t xml:space="preserve">Bo'ness Town Hall - Wedding Decoration : Chair Cover Hire (up to 100 chairs, additional £1/chair) </t>
  </si>
  <si>
    <t>up to 100 chairs, additional £1/chair</t>
  </si>
  <si>
    <t>Bo'ness Town Hall - Wedding Decoration : Fairy Lights &amp; Lanterns</t>
  </si>
  <si>
    <t>Bo'ness Town Hall - Wedding Decoration : Stage Front Cover</t>
  </si>
  <si>
    <t>Bo'ness Town Hall - Wedding Decoration : Ceremony Room - table covers, lanterns, fairy lights</t>
  </si>
  <si>
    <t>Bo'ness Town Hall - Wedding Decoration : Package -100 chairs &amp; decoration items</t>
  </si>
  <si>
    <t>Grangemouth Town Hall - Main Hall Weekdays Monday- Thursday 9am- 11pm Friday 9am-5pm : Community Rate</t>
  </si>
  <si>
    <t>Grangemouth Town Hall - Main Hall Weekdays Monday- Thursday 9am- 11pm Friday 9am-5pm : Conference/ Event Rate</t>
  </si>
  <si>
    <t>Grangemouth Town Hall - Main Hall Weekdays Monday- Thursday 9am- 11pm Friday 9am-5pm : Standard Rate/Classes</t>
  </si>
  <si>
    <t>Grangemouth Town Hall - Main Hall Weekdays Monday- Thursday 9am- 11pm Friday 9am-5pm : Commercial Rate</t>
  </si>
  <si>
    <t>Grangemouth Town Hall - Main Hall Friday Evenings &amp; Weekends Friday 5pm-11pm Saturday - Sunday 9am-11pm: Community Rate</t>
  </si>
  <si>
    <t>Grangemouth Town Hall - Main Hall Friday Evenings &amp; Weekends Friday 5pm-11pm Saturday - Sunday 9am-11pm: Conference/ Event Rate</t>
  </si>
  <si>
    <t>Grangemouth Town Hall - Main Hall Friday Evenings &amp; Weekends Friday 5pm-11pm Saturday - Sunday 9am-11pm: Standard Rate/Classes</t>
  </si>
  <si>
    <t>Grangemouth Town Hall - Main Hall Friday Evenings &amp; Weekends Friday 5pm-11pm Saturday - Sunday 9am-11pm  : Commercial Rate</t>
  </si>
  <si>
    <t>Grangemouth Town Hall - Main Hall Any time after  11pm  : Community Rate</t>
  </si>
  <si>
    <t>Grangemouth Town Hall - Main Hall Any time after  11pm  : Conference/ Event Rate</t>
  </si>
  <si>
    <t>Grangemouth Town Hall - Main Hall Any time after  11pm  :  Standard Rate/Classes</t>
  </si>
  <si>
    <t>Grangemouth Town Hall - Main Hall Any time after  11pm  :  Commercial Rate</t>
  </si>
  <si>
    <t>Grangemouth Town Hall - Glenarm &amp; Abdiel Suites Weekdays Monday- Thursday 9am- 11pm Friday 9am-5pm : Community Rate</t>
  </si>
  <si>
    <t>Grangemouth Town Hall - Glenarm &amp; Abdiel Suites Weekdays Monday- Thursday 9am- 11pm Friday 9am-5pm :  Conference/ Event Rate</t>
  </si>
  <si>
    <t>Grangemouth Town Hall - Glenarm &amp; Abdiel Suites Weekdays Monday- Thursday 9am- 11pm Friday 9am-5pm :  Standard Rate/Classes</t>
  </si>
  <si>
    <t>Grangemouth Town Hall - Glenarm &amp; Abdiel Suites Weekdays Monday- Thursday 9am- 11pm Friday 9am-5pm :  Commercial Rate</t>
  </si>
  <si>
    <t>Grangemouth Town Hall - Glenarm &amp; Abdiel Suites Friday Evenings &amp; Weekends Friday 5pm-11pm Saturday - Sunday 9am-11pm: Community Rate</t>
  </si>
  <si>
    <t>Grangemouth Town Hall - Glenarm &amp; Abdiel Suites Friday Evenings &amp; Weekends Friday 5pm-11pm Saturday - Sunday 9am-11pm:  Conference/ Event Rate</t>
  </si>
  <si>
    <t>Grangemouth Town Hall - Glenarm &amp; Abdiel Suites Friday Evenings &amp; Weekends Friday 5pm-11pm Saturday - Sunday 9am-11pm:  Standard Rate/Classes</t>
  </si>
  <si>
    <t>GrangemouthTown Hall - Glenarm &amp; Abdiel Suites Friday Evenings &amp; Weekends Friday 5pm-11pm Saturday - Sunday 9am-11pm:  Commercial Rate</t>
  </si>
  <si>
    <t>Grangemouth Town Hall - Glenarm &amp; Abdiel Suites Any time after 11pm  :  Community Rate</t>
  </si>
  <si>
    <t>Grangemouth Town Hall - Glenarm &amp; Abdiel Suites Any time after 11pm  :   Conference/ Event Rate</t>
  </si>
  <si>
    <t>Grangemouth Town Hall - Glenarm &amp; Abdiel Suites Any time after 11pm  :  Standard Rate/Classes</t>
  </si>
  <si>
    <t>Grangemouth Town Hall - Glenarm &amp; Abdiel Suites Any time after 11pm  :   Commercial Rate</t>
  </si>
  <si>
    <t>Grangemouth Town Hall - Lounge Bar Area Weekdays Monday- Thursday 9am- 11pm Friday 9am-5pm : Community Rate</t>
  </si>
  <si>
    <t>Grangemouth Town Hall - Lounge Bar Area Weekdays Monday- Thursday 9am- 11pm Friday 9am-5pm :  Conference/ Event Rate</t>
  </si>
  <si>
    <t>Grangemouth Town Hall - Lounge Bar Area Weekdays Monday- Thursday 9am- 11pm Friday 9am-5pm :  Standard Rate/Classes</t>
  </si>
  <si>
    <t>Grangemouth Town Hall - Lounge Bar Area Weekdays Monday- Thursday 9am- 11pm Friday 9am-5pm :  Commercial Rate</t>
  </si>
  <si>
    <t>Grangemouth Town Hall - Lounge Bar Area Friday Evenings &amp; Weekends Friday 5pm-11pm Saturday - Sunday 9am-11pm: Community Rate</t>
  </si>
  <si>
    <t>Grangemouth Town Hall - Lounge Bar Area Friday Evenings &amp; Weekends Friday 5pm-11pm Saturday - Sunday 9am-11pm:  Conference/ Event Rate</t>
  </si>
  <si>
    <t>Grangemouth Town Hall - Lounge Bar Area Friday Evenings &amp; Weekends Friday 5pm-11pm Saturday - Sunday 9am-11pm:  Standard Rate/Classes</t>
  </si>
  <si>
    <t>GrangemouthTown Hall - Lounge Bar Area Friday Evenings &amp; Weekends Friday 5pm-11pm Saturday - Sunday 9am-11pm:  Commercial Rate</t>
  </si>
  <si>
    <t>Grangemouth Town Hall - Lounge Bar Area Any time after 11pm  :  Community Rate</t>
  </si>
  <si>
    <t>Grangemouth Town Hall - Lounge Bar Area Any time after 11pm  :   Conference/ Event Rate</t>
  </si>
  <si>
    <t>Grangemouth Town Hall - Lounge Bar Area Any time after 11pm  :  Standard Rate/Classes</t>
  </si>
  <si>
    <t>Grangemouth Town Hall - Lounge Bar Area Suites Any time after 11pm  :   Commercial Rate</t>
  </si>
  <si>
    <t>Grangemouth Town Hall - Additional Services : Kitchen Facilities : Community Rate</t>
  </si>
  <si>
    <t>Grangemouth Town Hall - Additional Services : Piano : Tuning fees</t>
  </si>
  <si>
    <t>Grangemouth Town Hall - Additional Services : Urn &amp; Microwave Hire: Community Rate</t>
  </si>
  <si>
    <t>Grangemouth Town Hall - Additional Services : Urn &amp; Microwave Hire: Conference/ Event Rate</t>
  </si>
  <si>
    <t>Grangemouth Town Hall - Additional Services : Urn &amp; Microwave Hire: Standard Rate/Classes</t>
  </si>
  <si>
    <t>Grangemouth Town Hall - Additional Services : Urn &amp; Microwave Hire: Commercial Rate</t>
  </si>
  <si>
    <t>Grangemouth Town Hall - Additional Services : 6ft Screen: Community Rate</t>
  </si>
  <si>
    <t>Grangemouth Town Hall - Additional Services : 6ft Screen: Conference/ Event Rate</t>
  </si>
  <si>
    <t>Grangemouth Town Hall - Additional Services : 6ft Screen: Commercial Rate</t>
  </si>
  <si>
    <t>Grangemouth Town Hall - Additional Services : Additional round tables: Standard Rate/Classes</t>
  </si>
  <si>
    <t>Grangemouth Town Hall - Additional Services : Data Projector &amp; Screen: Standard Rate/Classes</t>
  </si>
  <si>
    <t>Grangemouth Town Hall - Additional Services : Data Projector &amp; Screen: Commercial Rate</t>
  </si>
  <si>
    <t>Grangemouth Town Hall - Additional Services : Commercial Photographer's Fee</t>
  </si>
  <si>
    <t>Grangemouth Town Hall - Additional Services : Performing Right Society (PRS/PPL) : All Groups</t>
  </si>
  <si>
    <t>Relevant PRS/PPL recharge to be applied</t>
  </si>
  <si>
    <t>Grangemouth Town Hall - Wedding Hire: Full Package</t>
  </si>
  <si>
    <t>Grangemouth Town Hall - Wedding Hire: Reception Only</t>
  </si>
  <si>
    <t>Grangemouth Town Hall - Wedding Hire: Ceremony Only</t>
  </si>
  <si>
    <t xml:space="preserve">  </t>
  </si>
  <si>
    <t>Community Recreation - Town Halls (*VAT May be chargeable) CONTINUED</t>
  </si>
  <si>
    <t>Childrens Services - Fees &amp; Charges</t>
  </si>
  <si>
    <t>Proposals for 2024-25</t>
  </si>
  <si>
    <t>At 15/12/23</t>
  </si>
  <si>
    <t>Breakfast Clubs (WEF August 2024)</t>
  </si>
  <si>
    <t>VAT RATE    S/O/E/Z</t>
  </si>
  <si>
    <t>Breakfast Clubs - Full Rate</t>
  </si>
  <si>
    <t>Per meal</t>
  </si>
  <si>
    <t>Breakfast Clubs - Free</t>
  </si>
  <si>
    <t>Breakfast Clubs - Reduced Rate</t>
  </si>
  <si>
    <t>School Meals - Pupils (WEF August 2024)</t>
  </si>
  <si>
    <t>Nursery Schools - 2 Course Meal</t>
  </si>
  <si>
    <t>Nursery Schools meals concession - parents/guardians in receipt of means tested benefits</t>
  </si>
  <si>
    <t>Non Discretionary</t>
  </si>
  <si>
    <t>Primary schools - Meal Tray Options</t>
  </si>
  <si>
    <t>Primary school meals - all primary one to primary three pupils (from January 2015)</t>
  </si>
  <si>
    <t>Primary school meals concession - parents/guardians in receipt of means tested benefits</t>
  </si>
  <si>
    <t>Primary school meals concession - all special school pupils</t>
  </si>
  <si>
    <t>Secondary school catering - Meal Deal Options</t>
  </si>
  <si>
    <t>Secondary school catering - 2 Course Meal</t>
  </si>
  <si>
    <t>Secondary school meals concession - parents/guardians in receipt of means tested benefits</t>
  </si>
  <si>
    <t>Secondary school meals concession - all special school pupils</t>
  </si>
  <si>
    <t>School Meals - Adults (WEF August 2024)</t>
  </si>
  <si>
    <t>School catering - adult meals (inclusive of VAT)</t>
  </si>
  <si>
    <t>Childcare (WEF August 2024)</t>
  </si>
  <si>
    <t>Childcare places - Children (Under 2 Years of age)</t>
  </si>
  <si>
    <t>Childcare places - Children (Age 2 Years of age &amp; upwards)</t>
  </si>
  <si>
    <t>Music Tuition  (WEF August 2024)</t>
  </si>
  <si>
    <t>Free Music Tuition</t>
  </si>
  <si>
    <t>Per Term</t>
  </si>
  <si>
    <t>School &amp; Community Lets (WEF August 2024)</t>
  </si>
  <si>
    <t xml:space="preserve">Group 1 - Private Functions &amp; Instructional Group Classes For All Age Ranges  - i.e. Martial arts ,Drama/Dance/Fitness/Yoga classes etc </t>
  </si>
  <si>
    <t>Group 2 -  Adult Groups - i.e. Community, Voluntary, Tenants, Residents, Interest Groups etc</t>
  </si>
  <si>
    <t>Group 3 - Commercial Events - i.e. Corporate Conferences, Business Meetings, Company Exhibitions/Presentations etc</t>
  </si>
  <si>
    <t>Group 4 - School Aged Children (18 &amp; under) - i.e Scouts, BB's Guides, Brownies, Football, Youth Clubs etc (inc. those run by charities)</t>
  </si>
  <si>
    <t>Group 5 - Pre &amp; After School Childcare Providers</t>
  </si>
  <si>
    <t>Group 6 - Concessions for Over 65s/Church/Disability</t>
  </si>
  <si>
    <t>PROPOSED INCREASES ARE SUBJECT TO ROUNDING AND DE-MINIMIS CONSTRAINTS</t>
  </si>
  <si>
    <t>Sports Facilities - Charges (continued)</t>
  </si>
  <si>
    <t>Shopmobility</t>
  </si>
  <si>
    <t>Annual Membership</t>
  </si>
  <si>
    <t>Hourly Hire - Resident</t>
  </si>
  <si>
    <t>Hourly Hire - Non-Resident</t>
  </si>
  <si>
    <t>Per Year</t>
  </si>
  <si>
    <t>Multi-media (plus VAT where applicable)</t>
  </si>
  <si>
    <t xml:space="preserve">Certificate of Compliance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</si>
</sst>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7" formatCode="&quot;£&quot;#,##0.00;\-&quot;£&quot;#,##0.00"/>
    <numFmt numFmtId="8" formatCode="&quot;£&quot;#,##0.00;[Red]\-&quot;£&quot;#,##0.00"/>
    <numFmt numFmtId="44" formatCode="_-&quot;£&quot;* #,##0.00_-;\-&quot;£&quot;* #,##0.00_-;_-&quot;£&quot;* &quot;-&quot;??_-;_-@_-"/>
    <numFmt numFmtId="164" formatCode="&quot;£&quot;#,##0.00"/>
    <numFmt numFmtId="165" formatCode="\£###0.00;\£###0.00"/>
    <numFmt numFmtId="166" formatCode="_-&quot;£&quot;#,##0.00_-;\-&quot;£&quot;#,##0.00_-;_-&quot;£&quot;* &quot;-&quot;??_-;_-@_-"/>
  </numFmts>
  <fonts count="34"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b/>
      <sz val="11"/>
      <name val="Arial"/>
      <family val="2"/>
    </font>
    <font>
      <sz val="11"/>
      <name val="Arial"/>
      <family val="2"/>
    </font>
    <font>
      <sz val="11"/>
      <color rgb="FF000000"/>
      <name val="Arial"/>
      <family val="2"/>
    </font>
    <font>
      <b/>
      <i/>
      <sz val="11"/>
      <name val="Arial"/>
      <family val="2"/>
    </font>
    <font>
      <b/>
      <i/>
      <sz val="11"/>
      <color theme="1"/>
      <name val="Arial"/>
      <family val="2"/>
    </font>
    <font>
      <sz val="10"/>
      <name val="Arial"/>
      <family val="2"/>
    </font>
    <font>
      <i/>
      <sz val="11"/>
      <name val="Arial"/>
      <family val="2"/>
    </font>
    <font>
      <sz val="11"/>
      <color rgb="FFFF0000"/>
      <name val="Arial"/>
      <family val="2"/>
    </font>
    <font>
      <b/>
      <u/>
      <sz val="11"/>
      <color theme="1"/>
      <name val="Arial"/>
      <family val="2"/>
    </font>
    <font>
      <sz val="11"/>
      <color theme="1"/>
      <name val="Calibri"/>
      <family val="2"/>
      <scheme val="minor"/>
    </font>
    <font>
      <i/>
      <sz val="11"/>
      <color theme="1"/>
      <name val="Calibri"/>
      <family val="2"/>
      <scheme val="minor"/>
    </font>
    <font>
      <b/>
      <sz val="11"/>
      <color rgb="FFFF0000"/>
      <name val="Arial"/>
      <family val="2"/>
    </font>
    <font>
      <i/>
      <sz val="10"/>
      <color theme="1"/>
      <name val="Arial"/>
      <family val="2"/>
    </font>
    <font>
      <sz val="9"/>
      <color theme="1"/>
      <name val="Arial"/>
      <family val="2"/>
    </font>
    <font>
      <sz val="11"/>
      <color rgb="FF0000FF"/>
      <name val="Arial"/>
      <family val="2"/>
    </font>
    <font>
      <b/>
      <sz val="8"/>
      <name val="Arial"/>
      <family val="2"/>
    </font>
    <font>
      <b/>
      <strike/>
      <sz val="11"/>
      <name val="Arial"/>
      <family val="2"/>
    </font>
    <font>
      <sz val="11"/>
      <color rgb="FF00B050"/>
      <name val="Arial"/>
      <family val="2"/>
    </font>
    <font>
      <sz val="10"/>
      <color rgb="FF000000"/>
      <name val="Arial"/>
      <family val="2"/>
    </font>
    <font>
      <sz val="10"/>
      <color rgb="FF444444"/>
      <name val="Arial"/>
      <family val="2"/>
    </font>
    <font>
      <b/>
      <sz val="9"/>
      <color indexed="81"/>
      <name val="Tahoma"/>
      <family val="2"/>
    </font>
    <font>
      <sz val="9"/>
      <color indexed="81"/>
      <name val="Tahoma"/>
      <family val="2"/>
    </font>
    <font>
      <i/>
      <sz val="11"/>
      <color theme="1"/>
      <name val="Arial"/>
      <family val="2"/>
    </font>
    <font>
      <i/>
      <sz val="11"/>
      <color rgb="FFFF0000"/>
      <name val="Arial"/>
      <family val="2"/>
    </font>
    <font>
      <sz val="11"/>
      <name val="Calibri"/>
      <family val="2"/>
      <scheme val="minor"/>
    </font>
    <font>
      <b/>
      <sz val="11"/>
      <color theme="1"/>
      <name val="Calibri"/>
      <family val="2"/>
      <scheme val="minor"/>
    </font>
  </fonts>
  <fills count="7">
    <fill>
      <patternFill patternType="none"/>
    </fill>
    <fill>
      <patternFill patternType="gray125"/>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rgb="FF000000"/>
      </top>
      <bottom/>
      <diagonal/>
    </border>
    <border>
      <left style="medium">
        <color indexed="64"/>
      </left>
      <right style="thin">
        <color indexed="64"/>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
      <left style="medium">
        <color indexed="64"/>
      </left>
      <right style="medium">
        <color indexed="64"/>
      </right>
      <top/>
      <bottom/>
      <diagonal/>
    </border>
    <border>
      <left style="thin">
        <color indexed="64"/>
      </left>
      <right style="thin">
        <color rgb="FF000000"/>
      </right>
      <top style="thin">
        <color indexed="64"/>
      </top>
      <bottom style="medium">
        <color indexed="64"/>
      </bottom>
      <diagonal/>
    </border>
    <border>
      <left style="thin">
        <color rgb="FF000000"/>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rgb="FF000000"/>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style="medium">
        <color indexed="64"/>
      </right>
      <top/>
      <bottom style="thin">
        <color rgb="FF000000"/>
      </bottom>
      <diagonal/>
    </border>
    <border>
      <left/>
      <right style="thin">
        <color rgb="FF000000"/>
      </right>
      <top style="thin">
        <color rgb="FF000000"/>
      </top>
      <bottom style="medium">
        <color indexed="64"/>
      </bottom>
      <diagonal/>
    </border>
    <border>
      <left style="thin">
        <color indexed="64"/>
      </left>
      <right style="thin">
        <color rgb="FF000000"/>
      </right>
      <top style="thin">
        <color rgb="FF000000"/>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indexed="64"/>
      </left>
      <right style="medium">
        <color indexed="64"/>
      </right>
      <top style="thin">
        <color rgb="FF000000"/>
      </top>
      <bottom style="thin">
        <color rgb="FF000000"/>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rgb="FF000000"/>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thin">
        <color indexed="64"/>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diagonal/>
    </border>
    <border>
      <left style="medium">
        <color indexed="64"/>
      </left>
      <right style="thin">
        <color rgb="FF000000"/>
      </right>
      <top style="medium">
        <color indexed="64"/>
      </top>
      <bottom/>
      <diagonal/>
    </border>
    <border>
      <left style="thin">
        <color indexed="64"/>
      </left>
      <right/>
      <top style="thin">
        <color indexed="64"/>
      </top>
      <bottom style="medium">
        <color indexed="64"/>
      </bottom>
      <diagonal/>
    </border>
    <border>
      <left style="medium">
        <color indexed="64"/>
      </left>
      <right style="thin">
        <color rgb="FF000000"/>
      </right>
      <top/>
      <bottom style="thin">
        <color rgb="FF000000"/>
      </bottom>
      <diagonal/>
    </border>
    <border>
      <left style="thin">
        <color indexed="64"/>
      </left>
      <right style="thin">
        <color indexed="64"/>
      </right>
      <top style="thin">
        <color rgb="FF000000"/>
      </top>
      <bottom/>
      <diagonal/>
    </border>
  </borders>
  <cellStyleXfs count="4">
    <xf numFmtId="0" fontId="0" fillId="0" borderId="0"/>
    <xf numFmtId="0" fontId="13" fillId="0" borderId="0" applyBorder="0"/>
    <xf numFmtId="9" fontId="17" fillId="0" borderId="0" applyFont="0" applyFill="0" applyBorder="0" applyAlignment="0" applyProtection="0"/>
    <xf numFmtId="44" fontId="17" fillId="0" borderId="0" applyFont="0" applyFill="0" applyBorder="0" applyAlignment="0" applyProtection="0"/>
  </cellStyleXfs>
  <cellXfs count="998">
    <xf numFmtId="0" fontId="0" fillId="0" borderId="0" xfId="0"/>
    <xf numFmtId="0" fontId="8" fillId="2" borderId="4" xfId="0" applyFont="1" applyFill="1" applyBorder="1" applyAlignment="1">
      <alignment horizontal="left" vertical="top" wrapText="1"/>
    </xf>
    <xf numFmtId="0" fontId="8" fillId="2" borderId="5" xfId="0" applyFont="1" applyFill="1" applyBorder="1" applyAlignment="1">
      <alignment horizontal="center" vertical="top" wrapText="1"/>
    </xf>
    <xf numFmtId="0" fontId="8" fillId="2" borderId="12" xfId="0" applyFont="1" applyFill="1" applyBorder="1" applyAlignment="1">
      <alignment horizontal="left" vertical="top" wrapText="1"/>
    </xf>
    <xf numFmtId="0" fontId="7" fillId="0" borderId="0" xfId="0" applyFont="1" applyAlignment="1">
      <alignment vertical="top" wrapText="1"/>
    </xf>
    <xf numFmtId="0" fontId="7" fillId="0" borderId="0" xfId="0" applyFont="1" applyAlignment="1">
      <alignment vertical="top"/>
    </xf>
    <xf numFmtId="0" fontId="9" fillId="0" borderId="7" xfId="0" applyFont="1" applyBorder="1" applyAlignment="1">
      <alignment horizontal="left" vertical="top" wrapText="1"/>
    </xf>
    <xf numFmtId="9" fontId="9"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0" fontId="9" fillId="0" borderId="8" xfId="0" applyFont="1" applyBorder="1" applyAlignment="1">
      <alignment horizontal="center" vertical="top" wrapText="1"/>
    </xf>
    <xf numFmtId="0" fontId="15" fillId="0" borderId="0" xfId="0" applyFont="1" applyAlignment="1">
      <alignment vertical="top"/>
    </xf>
    <xf numFmtId="0" fontId="9" fillId="0" borderId="22" xfId="0" applyFont="1" applyBorder="1" applyAlignment="1">
      <alignment vertical="top" wrapText="1"/>
    </xf>
    <xf numFmtId="0" fontId="9" fillId="0" borderId="7" xfId="0" applyFont="1" applyBorder="1" applyAlignment="1">
      <alignment vertical="top" wrapText="1"/>
    </xf>
    <xf numFmtId="8" fontId="9" fillId="0" borderId="1" xfId="0" applyNumberFormat="1" applyFont="1" applyBorder="1" applyAlignment="1">
      <alignment horizontal="right" vertical="top"/>
    </xf>
    <xf numFmtId="0" fontId="9" fillId="0" borderId="8" xfId="0" applyFont="1" applyBorder="1" applyAlignment="1">
      <alignment horizontal="center" vertical="top"/>
    </xf>
    <xf numFmtId="9" fontId="9" fillId="0" borderId="10" xfId="0" applyNumberFormat="1" applyFont="1" applyBorder="1" applyAlignment="1">
      <alignment horizontal="center" vertical="top" wrapText="1"/>
    </xf>
    <xf numFmtId="0" fontId="15" fillId="0" borderId="0" xfId="0" applyFont="1" applyAlignment="1">
      <alignment vertical="top" wrapText="1"/>
    </xf>
    <xf numFmtId="0" fontId="15" fillId="0" borderId="0" xfId="0" applyFont="1" applyAlignment="1">
      <alignment horizontal="center" vertical="top" wrapText="1"/>
    </xf>
    <xf numFmtId="0" fontId="15" fillId="0" borderId="0" xfId="0" applyFont="1" applyAlignment="1">
      <alignment horizontal="center" vertical="top"/>
    </xf>
    <xf numFmtId="0" fontId="11" fillId="0" borderId="7" xfId="0" applyFont="1" applyBorder="1" applyAlignment="1">
      <alignment horizontal="left" vertical="top" wrapText="1"/>
    </xf>
    <xf numFmtId="0" fontId="8" fillId="0" borderId="1" xfId="0" applyFont="1" applyBorder="1" applyAlignment="1">
      <alignment horizontal="center" vertical="top" wrapText="1"/>
    </xf>
    <xf numFmtId="0" fontId="12" fillId="0" borderId="7" xfId="0" applyFont="1" applyBorder="1" applyAlignment="1">
      <alignment vertical="top" wrapText="1"/>
    </xf>
    <xf numFmtId="164" fontId="9" fillId="0" borderId="1" xfId="0" applyNumberFormat="1" applyFont="1" applyBorder="1" applyAlignment="1">
      <alignment horizontal="right" vertical="top" wrapText="1"/>
    </xf>
    <xf numFmtId="0" fontId="9" fillId="0" borderId="9" xfId="0" applyFont="1" applyBorder="1" applyAlignment="1">
      <alignment horizontal="left" vertical="top" wrapText="1"/>
    </xf>
    <xf numFmtId="164" fontId="9" fillId="0" borderId="10" xfId="0" applyNumberFormat="1" applyFont="1" applyBorder="1" applyAlignment="1">
      <alignment horizontal="right" vertical="top" wrapText="1"/>
    </xf>
    <xf numFmtId="164" fontId="10" fillId="0" borderId="1" xfId="0" applyNumberFormat="1" applyFont="1" applyBorder="1" applyAlignment="1">
      <alignment horizontal="right" vertical="top" wrapText="1"/>
    </xf>
    <xf numFmtId="7" fontId="7" fillId="0" borderId="1" xfId="0" applyNumberFormat="1" applyFont="1" applyBorder="1" applyAlignment="1">
      <alignment horizontal="right" vertical="top"/>
    </xf>
    <xf numFmtId="0" fontId="7" fillId="0" borderId="1" xfId="0" applyFont="1" applyBorder="1" applyAlignment="1">
      <alignment horizontal="center" vertical="top" wrapText="1"/>
    </xf>
    <xf numFmtId="0" fontId="7" fillId="0" borderId="8" xfId="0" applyFont="1" applyBorder="1" applyAlignment="1">
      <alignment horizontal="center" vertical="top"/>
    </xf>
    <xf numFmtId="164" fontId="9" fillId="0" borderId="0" xfId="0" applyNumberFormat="1" applyFont="1" applyAlignment="1">
      <alignment horizontal="right" vertical="top" wrapText="1"/>
    </xf>
    <xf numFmtId="0" fontId="9" fillId="0" borderId="15" xfId="0" applyFont="1" applyBorder="1" applyAlignment="1">
      <alignment horizontal="left" vertical="top" wrapText="1"/>
    </xf>
    <xf numFmtId="164" fontId="10" fillId="0" borderId="16" xfId="0" applyNumberFormat="1" applyFont="1" applyBorder="1" applyAlignment="1">
      <alignment horizontal="right" vertical="top" wrapText="1"/>
    </xf>
    <xf numFmtId="0" fontId="9" fillId="0" borderId="16" xfId="0" applyFont="1" applyBorder="1" applyAlignment="1">
      <alignment horizontal="center" vertical="top" wrapText="1"/>
    </xf>
    <xf numFmtId="0" fontId="9" fillId="0" borderId="10" xfId="0" applyFont="1" applyBorder="1" applyAlignment="1">
      <alignment horizontal="center" vertical="top" wrapText="1"/>
    </xf>
    <xf numFmtId="165" fontId="10" fillId="0" borderId="0" xfId="0" applyNumberFormat="1" applyFont="1" applyAlignment="1">
      <alignment horizontal="center" vertical="top" wrapText="1"/>
    </xf>
    <xf numFmtId="0" fontId="9" fillId="0" borderId="0" xfId="0" applyFont="1" applyAlignment="1">
      <alignment horizontal="center" vertical="top" wrapText="1"/>
    </xf>
    <xf numFmtId="0" fontId="9" fillId="0" borderId="7" xfId="1" applyFont="1" applyBorder="1" applyAlignment="1">
      <alignment horizontal="left" vertical="top" wrapText="1"/>
    </xf>
    <xf numFmtId="0" fontId="16" fillId="0" borderId="0" xfId="0" applyFont="1" applyAlignment="1">
      <alignmen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xf>
    <xf numFmtId="0" fontId="6" fillId="0" borderId="0" xfId="0" applyFont="1" applyAlignment="1">
      <alignment horizontal="center" vertical="top" wrapText="1"/>
    </xf>
    <xf numFmtId="0" fontId="9" fillId="0" borderId="0" xfId="0" applyFont="1" applyAlignment="1">
      <alignment vertical="top" wrapText="1"/>
    </xf>
    <xf numFmtId="0" fontId="9" fillId="0" borderId="7" xfId="0" applyFont="1" applyBorder="1" applyAlignment="1">
      <alignment horizontal="left" vertical="center" wrapText="1"/>
    </xf>
    <xf numFmtId="164" fontId="9" fillId="0" borderId="1" xfId="0" applyNumberFormat="1" applyFont="1" applyBorder="1" applyAlignment="1">
      <alignment horizontal="right" vertical="center" wrapText="1"/>
    </xf>
    <xf numFmtId="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26" xfId="0" applyFont="1" applyBorder="1" applyAlignment="1">
      <alignment horizontal="left" vertical="top" wrapText="1"/>
    </xf>
    <xf numFmtId="0" fontId="9" fillId="0" borderId="27" xfId="0" applyFont="1" applyBorder="1" applyAlignment="1">
      <alignment horizontal="center" vertical="top" wrapText="1"/>
    </xf>
    <xf numFmtId="165" fontId="10" fillId="0" borderId="27" xfId="0" applyNumberFormat="1" applyFont="1" applyBorder="1" applyAlignment="1">
      <alignment horizontal="center" vertical="top" wrapText="1"/>
    </xf>
    <xf numFmtId="0" fontId="9" fillId="0" borderId="29" xfId="0" applyFont="1" applyBorder="1" applyAlignment="1">
      <alignment horizontal="left" vertical="top" wrapText="1"/>
    </xf>
    <xf numFmtId="0" fontId="9" fillId="0" borderId="30" xfId="0" applyFont="1" applyBorder="1" applyAlignment="1">
      <alignment horizontal="center" vertical="top" wrapText="1"/>
    </xf>
    <xf numFmtId="0" fontId="6" fillId="0" borderId="0" xfId="0" applyFont="1" applyAlignment="1">
      <alignment horizontal="right" vertical="top"/>
    </xf>
    <xf numFmtId="0" fontId="7" fillId="0" borderId="0" xfId="0" applyFont="1" applyAlignment="1">
      <alignment horizontal="right" vertical="top"/>
    </xf>
    <xf numFmtId="164" fontId="9" fillId="0" borderId="27" xfId="0" applyNumberFormat="1" applyFont="1" applyBorder="1" applyAlignment="1">
      <alignment horizontal="right" vertical="top" wrapText="1"/>
    </xf>
    <xf numFmtId="164" fontId="10" fillId="0" borderId="27" xfId="0" applyNumberFormat="1" applyFont="1" applyBorder="1" applyAlignment="1">
      <alignment horizontal="right" vertical="top" wrapText="1"/>
    </xf>
    <xf numFmtId="9" fontId="9" fillId="0" borderId="27" xfId="2" applyFont="1" applyFill="1" applyBorder="1" applyAlignment="1">
      <alignment horizontal="right" vertical="top" wrapText="1"/>
    </xf>
    <xf numFmtId="164" fontId="10" fillId="0" borderId="30" xfId="0" applyNumberFormat="1" applyFont="1" applyBorder="1" applyAlignment="1">
      <alignment horizontal="right" vertical="top" wrapText="1"/>
    </xf>
    <xf numFmtId="9" fontId="9" fillId="0" borderId="30" xfId="2" applyFont="1" applyFill="1" applyBorder="1" applyAlignment="1">
      <alignment horizontal="right" vertical="top" wrapText="1"/>
    </xf>
    <xf numFmtId="9" fontId="9" fillId="0" borderId="1" xfId="0" applyNumberFormat="1" applyFont="1" applyBorder="1" applyAlignment="1">
      <alignment horizontal="right" vertical="top" wrapText="1"/>
    </xf>
    <xf numFmtId="9" fontId="9" fillId="0" borderId="10" xfId="0" applyNumberFormat="1" applyFont="1" applyBorder="1" applyAlignment="1">
      <alignment horizontal="right" vertical="top" wrapText="1"/>
    </xf>
    <xf numFmtId="8" fontId="15" fillId="0" borderId="0" xfId="0" applyNumberFormat="1" applyFont="1" applyAlignment="1">
      <alignment horizontal="right" vertical="top"/>
    </xf>
    <xf numFmtId="0" fontId="15" fillId="0" borderId="0" xfId="0" applyFont="1" applyAlignment="1">
      <alignment horizontal="right" vertical="top" wrapText="1"/>
    </xf>
    <xf numFmtId="9" fontId="9" fillId="0" borderId="1" xfId="0" applyNumberFormat="1" applyFont="1" applyBorder="1" applyAlignment="1">
      <alignment horizontal="right" vertical="center" wrapText="1"/>
    </xf>
    <xf numFmtId="0" fontId="8" fillId="0" borderId="1" xfId="0" applyFont="1" applyBorder="1" applyAlignment="1">
      <alignment horizontal="right" vertical="top" wrapText="1"/>
    </xf>
    <xf numFmtId="164" fontId="10" fillId="0" borderId="0" xfId="0" applyNumberFormat="1" applyFont="1" applyAlignment="1">
      <alignment horizontal="right" vertical="top" wrapText="1"/>
    </xf>
    <xf numFmtId="165" fontId="10" fillId="0" borderId="0" xfId="0" applyNumberFormat="1" applyFont="1" applyAlignment="1">
      <alignment horizontal="right" vertical="top" wrapText="1"/>
    </xf>
    <xf numFmtId="0" fontId="15" fillId="0" borderId="0" xfId="0" applyFont="1" applyAlignment="1">
      <alignment horizontal="left" vertical="top"/>
    </xf>
    <xf numFmtId="0" fontId="5" fillId="0" borderId="0" xfId="0" applyFont="1" applyAlignment="1">
      <alignment vertical="top"/>
    </xf>
    <xf numFmtId="0" fontId="9" fillId="0" borderId="15" xfId="0" applyFont="1" applyBorder="1" applyAlignment="1">
      <alignment horizontal="left" vertical="center" wrapText="1"/>
    </xf>
    <xf numFmtId="164" fontId="9" fillId="0" borderId="16" xfId="0" applyNumberFormat="1" applyFont="1" applyBorder="1" applyAlignment="1">
      <alignment horizontal="right" vertical="center" wrapText="1"/>
    </xf>
    <xf numFmtId="9" fontId="9" fillId="0" borderId="16" xfId="0" applyNumberFormat="1" applyFont="1" applyBorder="1" applyAlignment="1">
      <alignment horizontal="right" vertical="center" wrapText="1"/>
    </xf>
    <xf numFmtId="9" fontId="9" fillId="0" borderId="16" xfId="0" applyNumberFormat="1" applyFont="1" applyBorder="1" applyAlignment="1">
      <alignment horizontal="center" vertical="center" wrapText="1"/>
    </xf>
    <xf numFmtId="0" fontId="9" fillId="0" borderId="16" xfId="0" applyFont="1" applyBorder="1" applyAlignment="1">
      <alignment horizontal="center" vertical="center" wrapText="1"/>
    </xf>
    <xf numFmtId="0" fontId="0" fillId="0" borderId="22" xfId="0" applyBorder="1" applyAlignment="1">
      <alignment vertical="top" wrapText="1"/>
    </xf>
    <xf numFmtId="0" fontId="4" fillId="0" borderId="0" xfId="0" applyFont="1" applyAlignment="1">
      <alignment vertical="top" wrapText="1"/>
    </xf>
    <xf numFmtId="0" fontId="4" fillId="0" borderId="7" xfId="0" applyFont="1" applyBorder="1" applyAlignment="1">
      <alignment vertical="top" wrapText="1"/>
    </xf>
    <xf numFmtId="9" fontId="9" fillId="0" borderId="0" xfId="0" applyNumberFormat="1" applyFont="1" applyAlignment="1">
      <alignment horizontal="right" vertical="top" wrapText="1"/>
    </xf>
    <xf numFmtId="9" fontId="9" fillId="0" borderId="0" xfId="0" applyNumberFormat="1" applyFont="1" applyAlignment="1">
      <alignment horizontal="center" vertical="top" wrapText="1"/>
    </xf>
    <xf numFmtId="0" fontId="9" fillId="0" borderId="21" xfId="0" applyFont="1" applyBorder="1" applyAlignment="1">
      <alignment vertical="top" wrapText="1"/>
    </xf>
    <xf numFmtId="0" fontId="9" fillId="0" borderId="11" xfId="0" applyFont="1" applyBorder="1" applyAlignment="1">
      <alignment horizontal="center" vertical="top" wrapText="1"/>
    </xf>
    <xf numFmtId="0" fontId="4" fillId="0" borderId="7" xfId="0" applyFont="1" applyBorder="1" applyAlignment="1">
      <alignment horizontal="left" vertical="top" wrapText="1"/>
    </xf>
    <xf numFmtId="0" fontId="4" fillId="0" borderId="22" xfId="0" applyFont="1" applyBorder="1" applyAlignment="1">
      <alignment vertical="top" wrapText="1"/>
    </xf>
    <xf numFmtId="0" fontId="4" fillId="0" borderId="0" xfId="0" applyFont="1" applyAlignment="1">
      <alignment horizontal="right" vertical="top"/>
    </xf>
    <xf numFmtId="0" fontId="4" fillId="0" borderId="0" xfId="0" applyFont="1" applyAlignment="1">
      <alignment horizontal="center" vertical="top"/>
    </xf>
    <xf numFmtId="0" fontId="4" fillId="0" borderId="0" xfId="0" applyFont="1" applyAlignment="1">
      <alignment horizontal="center" vertical="top" wrapText="1"/>
    </xf>
    <xf numFmtId="0" fontId="4" fillId="2" borderId="6" xfId="0" applyFont="1" applyFill="1" applyBorder="1" applyAlignment="1">
      <alignment horizontal="center" vertical="top" wrapText="1"/>
    </xf>
    <xf numFmtId="0" fontId="4" fillId="0" borderId="8" xfId="0" applyFont="1" applyBorder="1" applyAlignment="1">
      <alignment horizontal="center" vertical="top" wrapText="1"/>
    </xf>
    <xf numFmtId="8" fontId="4" fillId="0" borderId="1" xfId="0" applyNumberFormat="1" applyFont="1" applyBorder="1" applyAlignment="1">
      <alignment horizontal="right" vertical="top"/>
    </xf>
    <xf numFmtId="0" fontId="4" fillId="0" borderId="1" xfId="0" applyFont="1" applyBorder="1" applyAlignment="1">
      <alignment horizontal="center" vertical="top" wrapText="1"/>
    </xf>
    <xf numFmtId="0" fontId="4" fillId="0" borderId="8" xfId="0" applyFont="1" applyBorder="1" applyAlignment="1">
      <alignment horizontal="center" vertical="top"/>
    </xf>
    <xf numFmtId="0" fontId="4" fillId="0" borderId="9" xfId="0" applyFont="1" applyBorder="1" applyAlignment="1">
      <alignment vertical="top" wrapText="1"/>
    </xf>
    <xf numFmtId="8" fontId="4" fillId="0" borderId="10" xfId="0" applyNumberFormat="1" applyFont="1" applyBorder="1" applyAlignment="1">
      <alignment horizontal="right" vertical="top"/>
    </xf>
    <xf numFmtId="0" fontId="4" fillId="0" borderId="10" xfId="0" applyFont="1" applyBorder="1" applyAlignment="1">
      <alignment horizontal="center" vertical="top" wrapText="1"/>
    </xf>
    <xf numFmtId="0" fontId="4" fillId="0" borderId="11" xfId="0" applyFont="1" applyBorder="1" applyAlignment="1">
      <alignment horizontal="center" vertical="top"/>
    </xf>
    <xf numFmtId="8" fontId="4" fillId="0" borderId="0" xfId="0" applyNumberFormat="1" applyFont="1" applyAlignment="1">
      <alignment horizontal="right" vertical="top"/>
    </xf>
    <xf numFmtId="0" fontId="4" fillId="0" borderId="11" xfId="0" applyFont="1" applyBorder="1" applyAlignment="1">
      <alignment horizontal="center" vertical="top" wrapText="1"/>
    </xf>
    <xf numFmtId="0" fontId="4" fillId="0" borderId="1" xfId="0" applyFont="1" applyBorder="1" applyAlignment="1">
      <alignment horizontal="right" vertical="top"/>
    </xf>
    <xf numFmtId="0" fontId="4" fillId="0" borderId="1" xfId="0" applyFont="1" applyBorder="1" applyAlignment="1">
      <alignment horizontal="center" vertical="top"/>
    </xf>
    <xf numFmtId="7" fontId="4" fillId="0" borderId="1" xfId="0" applyNumberFormat="1" applyFont="1" applyBorder="1" applyAlignment="1">
      <alignment horizontal="right" vertical="top"/>
    </xf>
    <xf numFmtId="7" fontId="4" fillId="0" borderId="10" xfId="0" applyNumberFormat="1" applyFont="1" applyBorder="1" applyAlignment="1">
      <alignment horizontal="right" vertical="top"/>
    </xf>
    <xf numFmtId="0" fontId="4" fillId="0" borderId="0" xfId="0" applyFont="1" applyAlignment="1">
      <alignment vertical="top"/>
    </xf>
    <xf numFmtId="0" fontId="4" fillId="0" borderId="2" xfId="0" applyFont="1" applyBorder="1" applyAlignment="1">
      <alignment vertical="top" wrapText="1"/>
    </xf>
    <xf numFmtId="0" fontId="4" fillId="0" borderId="17" xfId="0" applyFont="1" applyBorder="1" applyAlignment="1">
      <alignment horizontal="center" vertical="top" wrapText="1"/>
    </xf>
    <xf numFmtId="0" fontId="4" fillId="0" borderId="28" xfId="0" applyFont="1" applyBorder="1" applyAlignment="1">
      <alignment horizontal="center" vertical="top" wrapText="1"/>
    </xf>
    <xf numFmtId="0" fontId="4" fillId="0" borderId="31" xfId="0" applyFont="1" applyBorder="1" applyAlignment="1">
      <alignment horizontal="center" vertical="top" wrapText="1"/>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3" fillId="0" borderId="8" xfId="0" applyFont="1" applyBorder="1" applyAlignment="1">
      <alignment horizontal="center" vertical="top" wrapText="1"/>
    </xf>
    <xf numFmtId="0" fontId="3" fillId="0" borderId="22" xfId="0" applyFont="1"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0" fontId="9" fillId="0" borderId="1" xfId="0" applyFont="1" applyBorder="1" applyAlignment="1">
      <alignment horizontal="center" vertical="top"/>
    </xf>
    <xf numFmtId="164" fontId="9" fillId="0" borderId="27" xfId="0" applyNumberFormat="1" applyFont="1" applyBorder="1" applyAlignment="1">
      <alignment horizontal="center" vertical="top" wrapText="1"/>
    </xf>
    <xf numFmtId="164" fontId="10" fillId="0" borderId="27" xfId="0" applyNumberFormat="1" applyFont="1" applyBorder="1" applyAlignment="1">
      <alignment horizontal="center" vertical="top" wrapText="1"/>
    </xf>
    <xf numFmtId="164" fontId="10" fillId="0" borderId="30" xfId="0" applyNumberFormat="1" applyFont="1" applyBorder="1" applyAlignment="1">
      <alignment horizontal="center" vertical="top" wrapText="1"/>
    </xf>
    <xf numFmtId="0" fontId="2" fillId="0" borderId="0" xfId="0" applyFont="1" applyAlignment="1">
      <alignment vertical="top" wrapText="1"/>
    </xf>
    <xf numFmtId="0" fontId="1" fillId="0" borderId="0" xfId="0" applyFont="1" applyAlignment="1">
      <alignment vertical="top" wrapText="1"/>
    </xf>
    <xf numFmtId="0" fontId="1" fillId="0" borderId="7" xfId="0" applyFont="1" applyBorder="1" applyAlignment="1">
      <alignment vertical="top" wrapText="1"/>
    </xf>
    <xf numFmtId="8" fontId="1" fillId="0" borderId="1" xfId="0" applyNumberFormat="1" applyFont="1" applyBorder="1" applyAlignment="1">
      <alignment horizontal="right" vertical="top"/>
    </xf>
    <xf numFmtId="0" fontId="1" fillId="0" borderId="1" xfId="0" applyFont="1" applyBorder="1" applyAlignment="1">
      <alignment horizontal="center" vertical="top" wrapText="1"/>
    </xf>
    <xf numFmtId="0" fontId="1" fillId="0" borderId="8" xfId="0" applyFont="1" applyBorder="1" applyAlignment="1">
      <alignment horizontal="center" vertical="top"/>
    </xf>
    <xf numFmtId="8" fontId="1" fillId="0" borderId="10" xfId="0" applyNumberFormat="1" applyFont="1" applyBorder="1" applyAlignment="1">
      <alignment horizontal="right" vertical="top"/>
    </xf>
    <xf numFmtId="0" fontId="1" fillId="0" borderId="0" xfId="0" applyFont="1" applyAlignment="1">
      <alignment vertical="top"/>
    </xf>
    <xf numFmtId="0" fontId="1" fillId="0" borderId="8" xfId="0" applyFont="1" applyBorder="1" applyAlignment="1">
      <alignment horizontal="center" vertical="top" wrapText="1"/>
    </xf>
    <xf numFmtId="0" fontId="1" fillId="0" borderId="9" xfId="0" applyFont="1" applyBorder="1" applyAlignment="1">
      <alignment vertical="top" wrapText="1"/>
    </xf>
    <xf numFmtId="0" fontId="1" fillId="0" borderId="11" xfId="0" applyFont="1" applyBorder="1" applyAlignment="1">
      <alignment horizontal="center" vertical="top" wrapText="1"/>
    </xf>
    <xf numFmtId="8" fontId="1" fillId="0" borderId="1" xfId="0" applyNumberFormat="1" applyFont="1" applyBorder="1" applyAlignment="1">
      <alignment horizontal="right" vertical="center"/>
    </xf>
    <xf numFmtId="8" fontId="1" fillId="0" borderId="16" xfId="0" applyNumberFormat="1" applyFont="1" applyBorder="1" applyAlignment="1">
      <alignment horizontal="right" vertical="center"/>
    </xf>
    <xf numFmtId="8" fontId="1" fillId="0" borderId="1" xfId="0" applyNumberFormat="1" applyFont="1" applyBorder="1" applyAlignment="1">
      <alignment horizontal="right" vertical="top" wrapText="1"/>
    </xf>
    <xf numFmtId="0" fontId="8" fillId="0" borderId="0" xfId="0" applyFont="1" applyAlignment="1" applyProtection="1">
      <alignment vertical="top" wrapText="1"/>
      <protection locked="0"/>
    </xf>
    <xf numFmtId="0" fontId="9" fillId="0" borderId="0" xfId="0" applyFont="1" applyAlignment="1" applyProtection="1">
      <alignment vertical="top"/>
      <protection locked="0"/>
    </xf>
    <xf numFmtId="0" fontId="9" fillId="0" borderId="0" xfId="0" applyFont="1" applyAlignment="1" applyProtection="1">
      <alignment horizontal="right" vertical="top"/>
      <protection locked="0"/>
    </xf>
    <xf numFmtId="1" fontId="9" fillId="0" borderId="0" xfId="0" applyNumberFormat="1" applyFont="1" applyAlignment="1" applyProtection="1">
      <alignment horizontal="center" vertical="top"/>
      <protection locked="0"/>
    </xf>
    <xf numFmtId="0" fontId="9" fillId="0" borderId="0" xfId="0" applyFont="1" applyAlignment="1" applyProtection="1">
      <alignment horizontal="center" vertical="top"/>
      <protection locked="0"/>
    </xf>
    <xf numFmtId="0" fontId="1" fillId="0" borderId="0" xfId="0" applyFont="1" applyAlignment="1" applyProtection="1">
      <alignment vertical="top"/>
      <protection locked="0"/>
    </xf>
    <xf numFmtId="0" fontId="15" fillId="0" borderId="0" xfId="0" applyFont="1" applyAlignment="1" applyProtection="1">
      <alignment horizontal="left" vertical="top" wrapText="1"/>
      <protection locked="0"/>
    </xf>
    <xf numFmtId="164" fontId="1" fillId="0" borderId="0" xfId="0" applyNumberFormat="1" applyFont="1" applyAlignment="1" applyProtection="1">
      <alignment horizontal="center" vertical="center"/>
      <protection locked="0"/>
    </xf>
    <xf numFmtId="0" fontId="1" fillId="0" borderId="0" xfId="0" applyFont="1" applyAlignment="1">
      <alignment horizontal="center" vertical="center"/>
    </xf>
    <xf numFmtId="0" fontId="1" fillId="0" borderId="0" xfId="0" applyFont="1" applyAlignment="1" applyProtection="1">
      <alignment horizontal="left" vertical="center"/>
      <protection locked="0"/>
    </xf>
    <xf numFmtId="0" fontId="8" fillId="0" borderId="0" xfId="0" applyFont="1" applyAlignment="1" applyProtection="1">
      <alignment horizontal="center" vertical="top"/>
      <protection locked="0"/>
    </xf>
    <xf numFmtId="0" fontId="9" fillId="0" borderId="0" xfId="0" applyFont="1" applyAlignment="1" applyProtection="1">
      <alignment vertical="top" wrapText="1"/>
      <protection locked="0"/>
    </xf>
    <xf numFmtId="0" fontId="8" fillId="2" borderId="32" xfId="0" applyFont="1" applyFill="1" applyBorder="1" applyAlignment="1" applyProtection="1">
      <alignment vertical="top" wrapText="1"/>
      <protection locked="0"/>
    </xf>
    <xf numFmtId="0" fontId="8" fillId="2" borderId="33" xfId="0" applyFont="1" applyFill="1" applyBorder="1" applyAlignment="1" applyProtection="1">
      <alignment vertical="top" wrapText="1"/>
      <protection locked="0"/>
    </xf>
    <xf numFmtId="0" fontId="8" fillId="2" borderId="5" xfId="0" applyFont="1" applyFill="1" applyBorder="1" applyAlignment="1" applyProtection="1">
      <alignment horizontal="right" vertical="top" wrapText="1"/>
      <protection locked="0"/>
    </xf>
    <xf numFmtId="1" fontId="8" fillId="2" borderId="5" xfId="0" applyNumberFormat="1" applyFont="1" applyFill="1" applyBorder="1" applyAlignment="1" applyProtection="1">
      <alignment horizontal="center" vertical="top" wrapText="1"/>
      <protection locked="0"/>
    </xf>
    <xf numFmtId="0" fontId="8" fillId="2" borderId="5" xfId="0" applyFont="1" applyFill="1" applyBorder="1" applyAlignment="1" applyProtection="1">
      <alignment horizontal="center" vertical="top" wrapText="1"/>
      <protection locked="0"/>
    </xf>
    <xf numFmtId="0" fontId="8" fillId="2" borderId="33" xfId="0" applyFont="1" applyFill="1" applyBorder="1" applyAlignment="1" applyProtection="1">
      <alignment horizontal="center" vertical="top" wrapText="1"/>
      <protection locked="0"/>
    </xf>
    <xf numFmtId="0" fontId="1" fillId="2" borderId="6" xfId="0" applyFont="1" applyFill="1" applyBorder="1" applyAlignment="1" applyProtection="1">
      <alignment horizontal="center" vertical="top" wrapText="1"/>
      <protection locked="0"/>
    </xf>
    <xf numFmtId="0" fontId="19" fillId="0" borderId="0" xfId="0" applyFont="1" applyAlignment="1" applyProtection="1">
      <alignment horizontal="left" vertical="top" wrapText="1"/>
      <protection locked="0"/>
    </xf>
    <xf numFmtId="0" fontId="1" fillId="4" borderId="1" xfId="0" applyFont="1" applyFill="1" applyBorder="1" applyAlignment="1" applyProtection="1">
      <alignment vertical="top" wrapText="1"/>
      <protection locked="0"/>
    </xf>
    <xf numFmtId="0" fontId="7" fillId="4" borderId="1" xfId="0" applyFont="1" applyFill="1" applyBorder="1" applyAlignment="1" applyProtection="1">
      <alignment vertical="top"/>
      <protection locked="0"/>
    </xf>
    <xf numFmtId="164" fontId="7" fillId="0" borderId="18" xfId="0" applyNumberFormat="1" applyFont="1" applyBorder="1" applyAlignment="1" applyProtection="1">
      <alignment horizontal="center" vertical="center" wrapText="1"/>
      <protection locked="0"/>
    </xf>
    <xf numFmtId="0" fontId="7" fillId="0" borderId="19" xfId="0" applyFont="1" applyBorder="1" applyAlignment="1">
      <alignment horizontal="center" vertical="center" wrapText="1"/>
    </xf>
    <xf numFmtId="0" fontId="7" fillId="0" borderId="34" xfId="0" applyFont="1" applyBorder="1" applyAlignment="1" applyProtection="1">
      <alignment horizontal="left" vertical="center"/>
      <protection locked="0"/>
    </xf>
    <xf numFmtId="0" fontId="8" fillId="0" borderId="23" xfId="0" applyFont="1" applyBorder="1" applyAlignment="1" applyProtection="1">
      <alignment vertical="top" wrapText="1"/>
      <protection locked="0"/>
    </xf>
    <xf numFmtId="0" fontId="8" fillId="0" borderId="35" xfId="0" applyFont="1" applyBorder="1" applyAlignment="1" applyProtection="1">
      <alignment vertical="top" wrapText="1"/>
      <protection locked="0"/>
    </xf>
    <xf numFmtId="164" fontId="9" fillId="0" borderId="27" xfId="0" applyNumberFormat="1" applyFont="1" applyBorder="1" applyAlignment="1" applyProtection="1">
      <alignment horizontal="right" vertical="top" wrapText="1"/>
      <protection locked="0"/>
    </xf>
    <xf numFmtId="1" fontId="9" fillId="0" borderId="27" xfId="0" applyNumberFormat="1" applyFont="1" applyBorder="1" applyAlignment="1" applyProtection="1">
      <alignment horizontal="center" vertical="top" wrapText="1"/>
      <protection locked="0"/>
    </xf>
    <xf numFmtId="0" fontId="9" fillId="0" borderId="27" xfId="0" applyFont="1" applyBorder="1" applyAlignment="1" applyProtection="1">
      <alignment horizontal="center" vertical="top" wrapText="1"/>
      <protection locked="0"/>
    </xf>
    <xf numFmtId="0" fontId="9" fillId="0" borderId="28" xfId="0" applyFont="1" applyBorder="1" applyAlignment="1" applyProtection="1">
      <alignment horizontal="center" vertical="top" wrapText="1"/>
      <protection locked="0"/>
    </xf>
    <xf numFmtId="0" fontId="1" fillId="0" borderId="1" xfId="0" applyFont="1" applyBorder="1" applyAlignment="1" applyProtection="1">
      <alignment vertical="top"/>
      <protection locked="0"/>
    </xf>
    <xf numFmtId="164" fontId="1" fillId="0" borderId="22" xfId="0" applyNumberFormat="1" applyFont="1" applyBorder="1" applyAlignment="1" applyProtection="1">
      <alignment horizontal="center" vertical="center"/>
      <protection locked="0"/>
    </xf>
    <xf numFmtId="0" fontId="1" fillId="0" borderId="36" xfId="0" applyFont="1" applyBorder="1" applyAlignment="1" applyProtection="1">
      <alignment horizontal="left" vertical="center"/>
      <protection locked="0"/>
    </xf>
    <xf numFmtId="0" fontId="9" fillId="0" borderId="26" xfId="0" applyFont="1" applyBorder="1" applyAlignment="1" applyProtection="1">
      <alignment horizontal="left" vertical="top" wrapText="1"/>
      <protection locked="0"/>
    </xf>
    <xf numFmtId="0" fontId="9" fillId="0" borderId="27" xfId="0" applyFont="1" applyBorder="1" applyAlignment="1" applyProtection="1">
      <alignment horizontal="left" vertical="top" wrapText="1"/>
      <protection locked="0"/>
    </xf>
    <xf numFmtId="8" fontId="9" fillId="0" borderId="1" xfId="0" quotePrefix="1" applyNumberFormat="1" applyFont="1" applyBorder="1" applyAlignment="1" applyProtection="1">
      <alignment horizontal="right" vertical="top"/>
      <protection locked="0"/>
    </xf>
    <xf numFmtId="9" fontId="9" fillId="0" borderId="1" xfId="0" quotePrefix="1" applyNumberFormat="1" applyFont="1" applyBorder="1" applyAlignment="1" applyProtection="1">
      <alignment horizontal="center" vertical="top"/>
      <protection locked="0"/>
    </xf>
    <xf numFmtId="164" fontId="9" fillId="0" borderId="27" xfId="0" applyNumberFormat="1" applyFont="1" applyBorder="1" applyAlignment="1" applyProtection="1">
      <alignment horizontal="center" vertical="top" wrapText="1"/>
      <protection locked="0"/>
    </xf>
    <xf numFmtId="8" fontId="9" fillId="0" borderId="1" xfId="0" quotePrefix="1" applyNumberFormat="1" applyFont="1" applyBorder="1" applyAlignment="1" applyProtection="1">
      <alignment horizontal="center" vertical="top"/>
      <protection locked="0"/>
    </xf>
    <xf numFmtId="9" fontId="1" fillId="0" borderId="0" xfId="0" applyNumberFormat="1" applyFont="1" applyAlignment="1">
      <alignment horizontal="center" vertical="center"/>
    </xf>
    <xf numFmtId="0" fontId="9" fillId="0" borderId="29"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164" fontId="9" fillId="0" borderId="30" xfId="0" applyNumberFormat="1" applyFont="1" applyBorder="1" applyAlignment="1" applyProtection="1">
      <alignment horizontal="right" vertical="top" wrapText="1"/>
      <protection locked="0"/>
    </xf>
    <xf numFmtId="8" fontId="9" fillId="0" borderId="10" xfId="0" quotePrefix="1" applyNumberFormat="1" applyFont="1" applyBorder="1" applyAlignment="1" applyProtection="1">
      <alignment horizontal="right" vertical="top"/>
      <protection locked="0"/>
    </xf>
    <xf numFmtId="9" fontId="9" fillId="0" borderId="37" xfId="0" quotePrefix="1" applyNumberFormat="1" applyFont="1" applyBorder="1" applyAlignment="1" applyProtection="1">
      <alignment horizontal="center" vertical="top"/>
      <protection locked="0"/>
    </xf>
    <xf numFmtId="164" fontId="9" fillId="0" borderId="30" xfId="0" applyNumberFormat="1" applyFont="1" applyBorder="1" applyAlignment="1" applyProtection="1">
      <alignment horizontal="center" vertical="top" wrapText="1"/>
      <protection locked="0"/>
    </xf>
    <xf numFmtId="8" fontId="9" fillId="0" borderId="38" xfId="0" quotePrefix="1" applyNumberFormat="1" applyFont="1" applyBorder="1" applyAlignment="1" applyProtection="1">
      <alignment horizontal="center" vertical="top"/>
      <protection locked="0"/>
    </xf>
    <xf numFmtId="0" fontId="9" fillId="0" borderId="30" xfId="0" applyFont="1" applyBorder="1" applyAlignment="1" applyProtection="1">
      <alignment horizontal="center" vertical="top" wrapText="1"/>
      <protection locked="0"/>
    </xf>
    <xf numFmtId="0" fontId="9" fillId="0" borderId="31" xfId="0" applyFont="1" applyBorder="1" applyAlignment="1" applyProtection="1">
      <alignment horizontal="center" vertical="top" wrapText="1"/>
      <protection locked="0"/>
    </xf>
    <xf numFmtId="164" fontId="1" fillId="0" borderId="21" xfId="0" applyNumberFormat="1" applyFont="1" applyBorder="1" applyAlignment="1" applyProtection="1">
      <alignment horizontal="center" vertical="center"/>
      <protection locked="0"/>
    </xf>
    <xf numFmtId="9" fontId="1" fillId="0" borderId="39" xfId="0" applyNumberFormat="1" applyFont="1" applyBorder="1" applyAlignment="1">
      <alignment horizontal="center" vertical="center"/>
    </xf>
    <xf numFmtId="0" fontId="1" fillId="0" borderId="40" xfId="0" applyFont="1" applyBorder="1" applyAlignment="1" applyProtection="1">
      <alignment horizontal="left" vertical="center"/>
      <protection locked="0"/>
    </xf>
    <xf numFmtId="0" fontId="9" fillId="0" borderId="0" xfId="0" applyFont="1" applyAlignment="1" applyProtection="1">
      <alignment horizontal="left" vertical="top" wrapText="1"/>
      <protection locked="0"/>
    </xf>
    <xf numFmtId="164" fontId="9" fillId="0" borderId="0" xfId="0" applyNumberFormat="1" applyFont="1" applyAlignment="1" applyProtection="1">
      <alignment horizontal="right" vertical="top" wrapText="1"/>
      <protection locked="0"/>
    </xf>
    <xf numFmtId="1" fontId="9" fillId="0" borderId="0" xfId="0" applyNumberFormat="1" applyFont="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8" fillId="2" borderId="41" xfId="0" applyFont="1" applyFill="1" applyBorder="1" applyAlignment="1" applyProtection="1">
      <alignment vertical="top" wrapText="1"/>
      <protection locked="0"/>
    </xf>
    <xf numFmtId="0" fontId="8" fillId="2" borderId="42" xfId="0" applyFont="1" applyFill="1" applyBorder="1" applyAlignment="1" applyProtection="1">
      <alignment vertical="top" wrapText="1"/>
      <protection locked="0"/>
    </xf>
    <xf numFmtId="164" fontId="7" fillId="0" borderId="43" xfId="0" applyNumberFormat="1" applyFont="1" applyBorder="1" applyAlignment="1" applyProtection="1">
      <alignment horizontal="center" vertical="center" wrapText="1"/>
      <protection locked="0"/>
    </xf>
    <xf numFmtId="9" fontId="1" fillId="0" borderId="44" xfId="0" applyNumberFormat="1" applyFont="1" applyBorder="1" applyAlignment="1">
      <alignment horizontal="center" vertical="center"/>
    </xf>
    <xf numFmtId="0" fontId="7" fillId="0" borderId="45" xfId="0" applyFont="1" applyBorder="1" applyAlignment="1" applyProtection="1">
      <alignment horizontal="left" vertical="center"/>
      <protection locked="0"/>
    </xf>
    <xf numFmtId="0" fontId="9" fillId="0" borderId="46" xfId="0" applyFont="1" applyBorder="1" applyAlignment="1" applyProtection="1">
      <alignment vertical="top" wrapText="1"/>
      <protection locked="0"/>
    </xf>
    <xf numFmtId="0" fontId="9" fillId="0" borderId="47" xfId="0" applyFont="1" applyBorder="1" applyAlignment="1" applyProtection="1">
      <alignment vertical="top" wrapText="1"/>
      <protection locked="0"/>
    </xf>
    <xf numFmtId="8" fontId="9" fillId="0" borderId="1" xfId="0" applyNumberFormat="1" applyFont="1" applyBorder="1" applyAlignment="1" applyProtection="1">
      <alignment horizontal="right" vertical="top"/>
      <protection locked="0"/>
    </xf>
    <xf numFmtId="0" fontId="9" fillId="0" borderId="1" xfId="0" applyFont="1" applyBorder="1" applyAlignment="1" applyProtection="1">
      <alignment horizontal="center" vertical="top"/>
      <protection locked="0"/>
    </xf>
    <xf numFmtId="0" fontId="9" fillId="0" borderId="46" xfId="0" applyFont="1" applyBorder="1" applyAlignment="1" applyProtection="1">
      <alignment horizontal="left" vertical="top" wrapText="1"/>
      <protection locked="0"/>
    </xf>
    <xf numFmtId="0" fontId="9" fillId="0" borderId="47" xfId="0" applyFont="1" applyBorder="1" applyAlignment="1" applyProtection="1">
      <alignment horizontal="left" vertical="top"/>
      <protection locked="0"/>
    </xf>
    <xf numFmtId="8" fontId="9" fillId="0" borderId="16" xfId="0" applyNumberFormat="1" applyFont="1" applyBorder="1" applyAlignment="1" applyProtection="1">
      <alignment horizontal="right" vertical="top"/>
      <protection locked="0"/>
    </xf>
    <xf numFmtId="0" fontId="9" fillId="0" borderId="16" xfId="0" applyFont="1" applyBorder="1" applyAlignment="1" applyProtection="1">
      <alignment horizontal="center" vertical="top" wrapText="1"/>
      <protection locked="0"/>
    </xf>
    <xf numFmtId="0" fontId="9" fillId="0" borderId="48" xfId="0" applyFont="1" applyBorder="1" applyAlignment="1" applyProtection="1">
      <alignment vertical="top" wrapText="1"/>
      <protection locked="0"/>
    </xf>
    <xf numFmtId="0" fontId="9" fillId="0" borderId="49" xfId="0" applyFont="1" applyBorder="1" applyAlignment="1" applyProtection="1">
      <alignment vertical="top"/>
      <protection locked="0"/>
    </xf>
    <xf numFmtId="0" fontId="9" fillId="0" borderId="47" xfId="0" applyFont="1" applyBorder="1" applyAlignment="1" applyProtection="1">
      <alignment vertical="top"/>
      <protection locked="0"/>
    </xf>
    <xf numFmtId="1" fontId="9" fillId="0" borderId="1" xfId="0" quotePrefix="1" applyNumberFormat="1" applyFont="1" applyBorder="1" applyAlignment="1" applyProtection="1">
      <alignment horizontal="center" vertical="top"/>
      <protection locked="0"/>
    </xf>
    <xf numFmtId="8" fontId="9" fillId="0" borderId="16" xfId="0" applyNumberFormat="1" applyFont="1" applyBorder="1" applyAlignment="1" applyProtection="1">
      <alignment horizontal="center" vertical="top"/>
      <protection locked="0"/>
    </xf>
    <xf numFmtId="0" fontId="9" fillId="0" borderId="16" xfId="0" applyFont="1" applyBorder="1" applyAlignment="1" applyProtection="1">
      <alignment horizontal="center" vertical="top"/>
      <protection locked="0"/>
    </xf>
    <xf numFmtId="0" fontId="9" fillId="0" borderId="17" xfId="0" applyFont="1" applyBorder="1" applyAlignment="1" applyProtection="1">
      <alignment horizontal="center" vertical="top"/>
      <protection locked="0"/>
    </xf>
    <xf numFmtId="0" fontId="8" fillId="0" borderId="46" xfId="0" applyFont="1" applyBorder="1" applyAlignment="1" applyProtection="1">
      <alignment vertical="top" wrapText="1"/>
      <protection locked="0"/>
    </xf>
    <xf numFmtId="0" fontId="8" fillId="0" borderId="47" xfId="0" applyFont="1" applyBorder="1" applyAlignment="1" applyProtection="1">
      <alignment vertical="top"/>
      <protection locked="0"/>
    </xf>
    <xf numFmtId="0" fontId="9" fillId="0" borderId="1" xfId="0" applyFont="1" applyBorder="1" applyAlignment="1" applyProtection="1">
      <alignment horizontal="center" vertical="top" wrapText="1"/>
      <protection locked="0"/>
    </xf>
    <xf numFmtId="0" fontId="9" fillId="0" borderId="8" xfId="0" applyFont="1" applyBorder="1" applyAlignment="1" applyProtection="1">
      <alignment horizontal="center" vertical="top"/>
      <protection locked="0"/>
    </xf>
    <xf numFmtId="8" fontId="8" fillId="0" borderId="16" xfId="0" applyNumberFormat="1" applyFont="1" applyBorder="1" applyAlignment="1" applyProtection="1">
      <alignment horizontal="right" vertical="top"/>
      <protection locked="0"/>
    </xf>
    <xf numFmtId="8" fontId="8" fillId="0" borderId="16" xfId="0" applyNumberFormat="1" applyFont="1" applyBorder="1" applyAlignment="1" applyProtection="1">
      <alignment horizontal="center" vertical="top"/>
      <protection locked="0"/>
    </xf>
    <xf numFmtId="0" fontId="9" fillId="0" borderId="50" xfId="0" applyFont="1" applyBorder="1" applyAlignment="1" applyProtection="1">
      <alignment vertical="top" wrapText="1"/>
      <protection locked="0"/>
    </xf>
    <xf numFmtId="0" fontId="9" fillId="0" borderId="51" xfId="0" applyFont="1" applyBorder="1" applyAlignment="1" applyProtection="1">
      <alignment vertical="top"/>
      <protection locked="0"/>
    </xf>
    <xf numFmtId="8" fontId="9" fillId="0" borderId="10" xfId="0" applyNumberFormat="1" applyFont="1" applyBorder="1" applyAlignment="1" applyProtection="1">
      <alignment horizontal="right" vertical="top"/>
      <protection locked="0"/>
    </xf>
    <xf numFmtId="9" fontId="9" fillId="0" borderId="10" xfId="0" quotePrefix="1" applyNumberFormat="1" applyFont="1" applyBorder="1" applyAlignment="1" applyProtection="1">
      <alignment horizontal="center" vertical="top"/>
      <protection locked="0"/>
    </xf>
    <xf numFmtId="8" fontId="9" fillId="0" borderId="10" xfId="0" quotePrefix="1" applyNumberFormat="1" applyFont="1" applyBorder="1" applyAlignment="1" applyProtection="1">
      <alignment horizontal="center" vertical="top"/>
      <protection locked="0"/>
    </xf>
    <xf numFmtId="0" fontId="9" fillId="0" borderId="10" xfId="0" applyFont="1" applyBorder="1" applyAlignment="1" applyProtection="1">
      <alignment horizontal="center" vertical="top" wrapText="1"/>
      <protection locked="0"/>
    </xf>
    <xf numFmtId="0" fontId="8" fillId="0" borderId="0" xfId="0" applyFont="1" applyAlignment="1" applyProtection="1">
      <alignment vertical="top"/>
      <protection locked="0"/>
    </xf>
    <xf numFmtId="0" fontId="9" fillId="0" borderId="23" xfId="0" applyFont="1" applyBorder="1" applyAlignment="1" applyProtection="1">
      <alignment vertical="top" wrapText="1"/>
      <protection locked="0"/>
    </xf>
    <xf numFmtId="0" fontId="9" fillId="0" borderId="35" xfId="0" applyFont="1" applyBorder="1" applyAlignment="1" applyProtection="1">
      <alignment vertical="top" wrapText="1"/>
      <protection locked="0"/>
    </xf>
    <xf numFmtId="0" fontId="9" fillId="0" borderId="13"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164" fontId="9" fillId="0" borderId="53" xfId="0" applyNumberFormat="1" applyFont="1" applyBorder="1" applyAlignment="1" applyProtection="1">
      <alignment horizontal="right" vertical="top" wrapText="1"/>
      <protection locked="0"/>
    </xf>
    <xf numFmtId="8" fontId="9" fillId="0" borderId="16" xfId="0" quotePrefix="1" applyNumberFormat="1" applyFont="1" applyBorder="1" applyAlignment="1" applyProtection="1">
      <alignment horizontal="right" vertical="top"/>
      <protection locked="0"/>
    </xf>
    <xf numFmtId="9" fontId="9" fillId="0" borderId="16" xfId="0" quotePrefix="1" applyNumberFormat="1" applyFont="1" applyBorder="1" applyAlignment="1" applyProtection="1">
      <alignment horizontal="center" vertical="top"/>
      <protection locked="0"/>
    </xf>
    <xf numFmtId="164" fontId="9" fillId="0" borderId="53" xfId="0" applyNumberFormat="1" applyFont="1" applyBorder="1" applyAlignment="1" applyProtection="1">
      <alignment horizontal="center" vertical="top" wrapText="1"/>
      <protection locked="0"/>
    </xf>
    <xf numFmtId="8" fontId="9" fillId="0" borderId="16" xfId="0" quotePrefix="1" applyNumberFormat="1" applyFont="1" applyBorder="1" applyAlignment="1" applyProtection="1">
      <alignment horizontal="center" vertical="top"/>
      <protection locked="0"/>
    </xf>
    <xf numFmtId="0" fontId="9" fillId="0" borderId="53" xfId="0" applyFont="1" applyBorder="1" applyAlignment="1" applyProtection="1">
      <alignment horizontal="center" vertical="top" wrapText="1"/>
      <protection locked="0"/>
    </xf>
    <xf numFmtId="0" fontId="9" fillId="0" borderId="54" xfId="0" applyFont="1" applyBorder="1" applyAlignment="1" applyProtection="1">
      <alignment horizontal="center" vertical="top" wrapText="1"/>
      <protection locked="0"/>
    </xf>
    <xf numFmtId="0" fontId="9" fillId="0" borderId="7"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55" xfId="0" applyFont="1" applyBorder="1" applyAlignment="1" applyProtection="1">
      <alignment vertical="top" wrapText="1"/>
      <protection locked="0"/>
    </xf>
    <xf numFmtId="0" fontId="9" fillId="0" borderId="56" xfId="0" applyFont="1" applyBorder="1" applyAlignment="1" applyProtection="1">
      <alignment vertical="top" wrapText="1"/>
      <protection locked="0"/>
    </xf>
    <xf numFmtId="164" fontId="9" fillId="0" borderId="57" xfId="0" applyNumberFormat="1" applyFont="1" applyBorder="1" applyAlignment="1" applyProtection="1">
      <alignment horizontal="right" vertical="top" wrapText="1"/>
      <protection locked="0"/>
    </xf>
    <xf numFmtId="8" fontId="9" fillId="0" borderId="58" xfId="0" quotePrefix="1" applyNumberFormat="1" applyFont="1" applyBorder="1" applyAlignment="1" applyProtection="1">
      <alignment horizontal="right" vertical="top"/>
      <protection locked="0"/>
    </xf>
    <xf numFmtId="9" fontId="9" fillId="0" borderId="58" xfId="0" quotePrefix="1" applyNumberFormat="1" applyFont="1" applyBorder="1" applyAlignment="1" applyProtection="1">
      <alignment horizontal="center" vertical="top"/>
      <protection locked="0"/>
    </xf>
    <xf numFmtId="164" fontId="9" fillId="0" borderId="57" xfId="0" applyNumberFormat="1" applyFont="1" applyBorder="1" applyAlignment="1" applyProtection="1">
      <alignment horizontal="center" vertical="top" wrapText="1"/>
      <protection locked="0"/>
    </xf>
    <xf numFmtId="8" fontId="9" fillId="0" borderId="58" xfId="0" quotePrefix="1" applyNumberFormat="1" applyFont="1" applyBorder="1" applyAlignment="1" applyProtection="1">
      <alignment horizontal="center" vertical="top"/>
      <protection locked="0"/>
    </xf>
    <xf numFmtId="0" fontId="9" fillId="0" borderId="57" xfId="0" applyFont="1" applyBorder="1" applyAlignment="1" applyProtection="1">
      <alignment horizontal="center" vertical="top" wrapText="1"/>
      <protection locked="0"/>
    </xf>
    <xf numFmtId="0" fontId="9" fillId="0" borderId="59" xfId="0" applyFont="1" applyBorder="1" applyAlignment="1" applyProtection="1">
      <alignment horizontal="center" vertical="top" wrapText="1"/>
      <protection locked="0"/>
    </xf>
    <xf numFmtId="0" fontId="9" fillId="0" borderId="24" xfId="0" applyFont="1" applyBorder="1" applyAlignment="1" applyProtection="1">
      <alignment vertical="top" wrapText="1"/>
      <protection locked="0"/>
    </xf>
    <xf numFmtId="0" fontId="9" fillId="0" borderId="25" xfId="0" applyFont="1" applyBorder="1" applyAlignment="1" applyProtection="1">
      <alignment vertical="top" wrapText="1"/>
      <protection locked="0"/>
    </xf>
    <xf numFmtId="0" fontId="9" fillId="0" borderId="51" xfId="0" applyFont="1" applyBorder="1" applyAlignment="1" applyProtection="1">
      <alignment vertical="top" wrapText="1"/>
      <protection locked="0"/>
    </xf>
    <xf numFmtId="164" fontId="9" fillId="0" borderId="60" xfId="0" applyNumberFormat="1" applyFont="1" applyBorder="1" applyAlignment="1" applyProtection="1">
      <alignment horizontal="right" vertical="top" wrapText="1"/>
      <protection locked="0"/>
    </xf>
    <xf numFmtId="0" fontId="9" fillId="0" borderId="61" xfId="0" applyFont="1" applyBorder="1" applyAlignment="1" applyProtection="1">
      <alignment horizontal="center" vertical="top" wrapText="1"/>
      <protection locked="0"/>
    </xf>
    <xf numFmtId="0" fontId="9" fillId="2" borderId="62" xfId="0" applyFont="1" applyFill="1" applyBorder="1" applyAlignment="1" applyProtection="1">
      <alignment vertical="top"/>
      <protection locked="0"/>
    </xf>
    <xf numFmtId="0" fontId="9" fillId="2" borderId="6" xfId="0" applyFont="1" applyFill="1" applyBorder="1" applyAlignment="1" applyProtection="1">
      <alignment horizontal="center" vertical="top" wrapText="1"/>
      <protection locked="0"/>
    </xf>
    <xf numFmtId="0" fontId="1" fillId="0" borderId="63" xfId="0" applyFont="1" applyBorder="1" applyAlignment="1" applyProtection="1">
      <alignment vertical="top"/>
      <protection locked="0"/>
    </xf>
    <xf numFmtId="0" fontId="9" fillId="0" borderId="64" xfId="0" applyFont="1" applyBorder="1" applyAlignment="1" applyProtection="1">
      <alignment vertical="top" wrapText="1"/>
      <protection locked="0"/>
    </xf>
    <xf numFmtId="0" fontId="9" fillId="0" borderId="65" xfId="0" applyFont="1" applyBorder="1" applyAlignment="1" applyProtection="1">
      <alignment vertical="top" wrapText="1"/>
      <protection locked="0"/>
    </xf>
    <xf numFmtId="0" fontId="9" fillId="0" borderId="64" xfId="0" applyFont="1" applyBorder="1" applyAlignment="1" applyProtection="1">
      <alignment horizontal="left" vertical="top" wrapText="1"/>
      <protection locked="0"/>
    </xf>
    <xf numFmtId="0" fontId="9" fillId="0" borderId="65" xfId="0" applyFont="1" applyBorder="1" applyAlignment="1" applyProtection="1">
      <alignment horizontal="left" vertical="top" wrapText="1"/>
      <protection locked="0"/>
    </xf>
    <xf numFmtId="0" fontId="1" fillId="5" borderId="0" xfId="0" applyFont="1" applyFill="1" applyAlignment="1" applyProtection="1">
      <alignment vertical="top"/>
      <protection locked="0"/>
    </xf>
    <xf numFmtId="0" fontId="15" fillId="5" borderId="0" xfId="0" applyFont="1" applyFill="1" applyAlignment="1" applyProtection="1">
      <alignment horizontal="left" vertical="top" wrapText="1"/>
      <protection locked="0"/>
    </xf>
    <xf numFmtId="0" fontId="1" fillId="5" borderId="1" xfId="0" applyFont="1" applyFill="1" applyBorder="1" applyAlignment="1" applyProtection="1">
      <alignment vertical="top"/>
      <protection locked="0"/>
    </xf>
    <xf numFmtId="8" fontId="9" fillId="0" borderId="22" xfId="0" quotePrefix="1" applyNumberFormat="1" applyFont="1" applyBorder="1" applyAlignment="1" applyProtection="1">
      <alignment horizontal="center" vertical="center"/>
      <protection locked="0"/>
    </xf>
    <xf numFmtId="0" fontId="9" fillId="0" borderId="66" xfId="0" applyFont="1" applyBorder="1" applyAlignment="1" applyProtection="1">
      <alignment vertical="top" wrapText="1"/>
      <protection locked="0"/>
    </xf>
    <xf numFmtId="0" fontId="9" fillId="0" borderId="67" xfId="0" applyFont="1" applyBorder="1" applyAlignment="1" applyProtection="1">
      <alignment vertical="top" wrapText="1"/>
      <protection locked="0"/>
    </xf>
    <xf numFmtId="8" fontId="9" fillId="0" borderId="0" xfId="0" quotePrefix="1" applyNumberFormat="1" applyFont="1" applyAlignment="1" applyProtection="1">
      <alignment horizontal="right" vertical="top"/>
      <protection locked="0"/>
    </xf>
    <xf numFmtId="1" fontId="9" fillId="0" borderId="0" xfId="0" quotePrefix="1" applyNumberFormat="1" applyFont="1" applyAlignment="1" applyProtection="1">
      <alignment horizontal="center" vertical="top"/>
      <protection locked="0"/>
    </xf>
    <xf numFmtId="0" fontId="9" fillId="0" borderId="7" xfId="0" applyFont="1" applyBorder="1" applyAlignment="1" applyProtection="1">
      <alignment vertical="top" wrapText="1"/>
      <protection locked="0"/>
    </xf>
    <xf numFmtId="0" fontId="9" fillId="0" borderId="1" xfId="0" applyFont="1" applyBorder="1" applyAlignment="1" applyProtection="1">
      <alignment vertical="top" wrapText="1"/>
      <protection locked="0"/>
    </xf>
    <xf numFmtId="164" fontId="9" fillId="0" borderId="1" xfId="0" applyNumberFormat="1" applyFont="1" applyBorder="1" applyAlignment="1" applyProtection="1">
      <alignment horizontal="right" vertical="top" wrapText="1"/>
      <protection locked="0"/>
    </xf>
    <xf numFmtId="164" fontId="9" fillId="0" borderId="1" xfId="0" applyNumberFormat="1" applyFont="1" applyBorder="1" applyAlignment="1" applyProtection="1">
      <alignment horizontal="center" vertical="top" wrapText="1"/>
      <protection locked="0"/>
    </xf>
    <xf numFmtId="0" fontId="9" fillId="0" borderId="8" xfId="0" applyFont="1" applyBorder="1" applyAlignment="1" applyProtection="1">
      <alignment horizontal="center" vertical="top" wrapText="1"/>
      <protection locked="0"/>
    </xf>
    <xf numFmtId="0" fontId="8" fillId="0" borderId="47" xfId="0" applyFont="1" applyBorder="1" applyAlignment="1" applyProtection="1">
      <alignment vertical="top" wrapText="1"/>
      <protection locked="0"/>
    </xf>
    <xf numFmtId="0" fontId="8" fillId="0" borderId="58" xfId="0" applyFont="1" applyBorder="1" applyAlignment="1" applyProtection="1">
      <alignment horizontal="center" vertical="top" wrapText="1"/>
      <protection locked="0"/>
    </xf>
    <xf numFmtId="0" fontId="9" fillId="0" borderId="58" xfId="0" applyFont="1" applyBorder="1" applyAlignment="1" applyProtection="1">
      <alignment horizontal="center" vertical="top" wrapText="1"/>
      <protection locked="0"/>
    </xf>
    <xf numFmtId="0" fontId="9" fillId="0" borderId="68" xfId="0" applyFont="1" applyBorder="1" applyAlignment="1" applyProtection="1">
      <alignment horizontal="center" vertical="top" wrapText="1"/>
      <protection locked="0"/>
    </xf>
    <xf numFmtId="0" fontId="15" fillId="0" borderId="0" xfId="0" applyFont="1" applyAlignment="1" applyProtection="1">
      <alignment vertical="top"/>
      <protection locked="0"/>
    </xf>
    <xf numFmtId="6" fontId="9" fillId="0" borderId="1" xfId="0" applyNumberFormat="1" applyFont="1" applyBorder="1" applyAlignment="1" applyProtection="1">
      <alignment horizontal="center" vertical="top" wrapText="1"/>
      <protection locked="0"/>
    </xf>
    <xf numFmtId="8" fontId="9" fillId="0" borderId="1" xfId="0" applyNumberFormat="1" applyFont="1" applyBorder="1" applyAlignment="1" applyProtection="1">
      <alignment horizontal="center" vertical="top" wrapText="1"/>
      <protection locked="0"/>
    </xf>
    <xf numFmtId="6" fontId="9" fillId="0" borderId="10" xfId="0" applyNumberFormat="1" applyFont="1" applyBorder="1" applyAlignment="1" applyProtection="1">
      <alignment horizontal="center" vertical="top" wrapText="1"/>
      <protection locked="0"/>
    </xf>
    <xf numFmtId="8" fontId="9" fillId="0" borderId="10" xfId="0" applyNumberFormat="1" applyFont="1" applyBorder="1" applyAlignment="1" applyProtection="1">
      <alignment horizontal="center" vertical="top" wrapText="1"/>
      <protection locked="0"/>
    </xf>
    <xf numFmtId="0" fontId="9" fillId="0" borderId="11" xfId="0" applyFont="1" applyBorder="1" applyAlignment="1" applyProtection="1">
      <alignment horizontal="center" vertical="top" wrapText="1"/>
      <protection locked="0"/>
    </xf>
    <xf numFmtId="9" fontId="1" fillId="0" borderId="69" xfId="0" applyNumberFormat="1" applyFont="1" applyBorder="1" applyAlignment="1">
      <alignment horizontal="center" vertical="center"/>
    </xf>
    <xf numFmtId="0" fontId="7" fillId="0" borderId="69" xfId="0" applyFont="1" applyBorder="1" applyAlignment="1" applyProtection="1">
      <alignment horizontal="left" vertical="center"/>
      <protection locked="0"/>
    </xf>
    <xf numFmtId="9" fontId="1" fillId="0" borderId="70" xfId="0" applyNumberFormat="1" applyFont="1" applyBorder="1" applyAlignment="1">
      <alignment horizontal="center" vertical="center"/>
    </xf>
    <xf numFmtId="0" fontId="1" fillId="0" borderId="70" xfId="0" applyFont="1" applyBorder="1" applyAlignment="1" applyProtection="1">
      <alignment horizontal="left" vertical="center"/>
      <protection locked="0"/>
    </xf>
    <xf numFmtId="0" fontId="9" fillId="0" borderId="71" xfId="0" applyFont="1" applyBorder="1" applyAlignment="1" applyProtection="1">
      <alignment vertical="top" wrapText="1"/>
      <protection locked="0"/>
    </xf>
    <xf numFmtId="0" fontId="9" fillId="0" borderId="72" xfId="0" applyFont="1" applyBorder="1" applyAlignment="1" applyProtection="1">
      <alignment vertical="top" wrapText="1"/>
      <protection locked="0"/>
    </xf>
    <xf numFmtId="0" fontId="9" fillId="0" borderId="58" xfId="0" applyFont="1" applyBorder="1" applyAlignment="1" applyProtection="1">
      <alignment vertical="top" wrapText="1"/>
      <protection locked="0"/>
    </xf>
    <xf numFmtId="6" fontId="9" fillId="0" borderId="58" xfId="0" applyNumberFormat="1" applyFont="1" applyBorder="1" applyAlignment="1" applyProtection="1">
      <alignment horizontal="center" vertical="top" wrapText="1"/>
      <protection locked="0"/>
    </xf>
    <xf numFmtId="8" fontId="9" fillId="0" borderId="58" xfId="0" applyNumberFormat="1" applyFont="1" applyBorder="1" applyAlignment="1" applyProtection="1">
      <alignment horizontal="center" vertical="top" wrapText="1"/>
      <protection locked="0"/>
    </xf>
    <xf numFmtId="164" fontId="1" fillId="0" borderId="1" xfId="0" applyNumberFormat="1" applyFont="1" applyBorder="1" applyAlignment="1" applyProtection="1">
      <alignment horizontal="center" vertical="top" wrapText="1"/>
      <protection locked="0"/>
    </xf>
    <xf numFmtId="164" fontId="1" fillId="0" borderId="58" xfId="0" applyNumberFormat="1" applyFont="1" applyBorder="1" applyAlignment="1" applyProtection="1">
      <alignment horizontal="center" vertical="top" wrapText="1"/>
      <protection locked="0"/>
    </xf>
    <xf numFmtId="164" fontId="1" fillId="0" borderId="22" xfId="0" applyNumberFormat="1" applyFont="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top"/>
      <protection locked="0"/>
    </xf>
    <xf numFmtId="0" fontId="8" fillId="0" borderId="71" xfId="0" applyFont="1" applyBorder="1" applyAlignment="1" applyProtection="1">
      <alignment vertical="top" wrapText="1"/>
      <protection locked="0"/>
    </xf>
    <xf numFmtId="0" fontId="8" fillId="0" borderId="72" xfId="0" applyFont="1" applyBorder="1" applyAlignment="1" applyProtection="1">
      <alignment vertical="top" wrapText="1"/>
      <protection locked="0"/>
    </xf>
    <xf numFmtId="0" fontId="9" fillId="0" borderId="58" xfId="0" applyFont="1" applyBorder="1" applyAlignment="1" applyProtection="1">
      <alignment horizontal="right" vertical="top" wrapText="1"/>
      <protection locked="0"/>
    </xf>
    <xf numFmtId="2" fontId="9" fillId="0" borderId="58" xfId="0" applyNumberFormat="1" applyFont="1" applyBorder="1" applyAlignment="1" applyProtection="1">
      <alignment horizontal="right" vertical="top" wrapText="1"/>
      <protection locked="0"/>
    </xf>
    <xf numFmtId="0" fontId="9" fillId="0" borderId="49" xfId="0" applyFont="1" applyBorder="1" applyAlignment="1" applyProtection="1">
      <alignment vertical="top" wrapText="1"/>
      <protection locked="0"/>
    </xf>
    <xf numFmtId="8" fontId="9" fillId="0" borderId="16" xfId="0" applyNumberFormat="1" applyFont="1" applyBorder="1" applyAlignment="1" applyProtection="1">
      <alignment horizontal="center" vertical="top" wrapText="1"/>
      <protection locked="0"/>
    </xf>
    <xf numFmtId="2" fontId="9" fillId="0" borderId="1" xfId="0" applyNumberFormat="1" applyFont="1" applyBorder="1" applyAlignment="1" applyProtection="1">
      <alignment horizontal="center" vertical="top" wrapText="1"/>
      <protection locked="0"/>
    </xf>
    <xf numFmtId="0" fontId="1" fillId="5" borderId="0" xfId="0" applyFont="1" applyFill="1" applyAlignment="1" applyProtection="1">
      <alignment horizontal="left" vertical="top" wrapText="1"/>
      <protection locked="0"/>
    </xf>
    <xf numFmtId="0" fontId="8" fillId="0" borderId="48" xfId="0" applyFont="1" applyBorder="1" applyAlignment="1" applyProtection="1">
      <alignment vertical="top" wrapText="1"/>
      <protection locked="0"/>
    </xf>
    <xf numFmtId="0" fontId="8" fillId="0" borderId="49" xfId="0" applyFont="1" applyBorder="1" applyAlignment="1" applyProtection="1">
      <alignment vertical="top" wrapText="1"/>
      <protection locked="0"/>
    </xf>
    <xf numFmtId="0" fontId="9" fillId="0" borderId="1" xfId="0" applyFont="1" applyBorder="1" applyAlignment="1" applyProtection="1">
      <alignment horizontal="right" vertical="top" wrapText="1"/>
      <protection locked="0"/>
    </xf>
    <xf numFmtId="2" fontId="9" fillId="0" borderId="1" xfId="0" applyNumberFormat="1" applyFont="1" applyBorder="1" applyAlignment="1" applyProtection="1">
      <alignment horizontal="right" vertical="top" wrapText="1"/>
      <protection locked="0"/>
    </xf>
    <xf numFmtId="6" fontId="9" fillId="0" borderId="16" xfId="0" applyNumberFormat="1" applyFont="1" applyBorder="1" applyAlignment="1" applyProtection="1">
      <alignment horizontal="center" vertical="top" wrapText="1"/>
      <protection locked="0"/>
    </xf>
    <xf numFmtId="0" fontId="9" fillId="0" borderId="17" xfId="0" applyFont="1" applyBorder="1" applyAlignment="1" applyProtection="1">
      <alignment horizontal="center" vertical="top" wrapText="1"/>
      <protection locked="0"/>
    </xf>
    <xf numFmtId="0" fontId="15" fillId="0" borderId="0" xfId="0" applyFont="1" applyAlignment="1" applyProtection="1">
      <alignment vertical="top" wrapText="1"/>
      <protection locked="0"/>
    </xf>
    <xf numFmtId="0" fontId="8" fillId="0" borderId="1" xfId="0" applyFont="1" applyBorder="1" applyAlignment="1" applyProtection="1">
      <alignment vertical="top" wrapText="1"/>
      <protection locked="0"/>
    </xf>
    <xf numFmtId="0" fontId="22" fillId="4" borderId="70" xfId="0" applyFont="1" applyFill="1" applyBorder="1" applyAlignment="1" applyProtection="1">
      <alignment horizontal="left" vertical="center"/>
      <protection locked="0"/>
    </xf>
    <xf numFmtId="9" fontId="1" fillId="0" borderId="73" xfId="0" applyNumberFormat="1" applyFont="1" applyBorder="1" applyAlignment="1">
      <alignment horizontal="center" vertical="center"/>
    </xf>
    <xf numFmtId="0" fontId="22" fillId="4" borderId="73" xfId="0" applyFont="1" applyFill="1" applyBorder="1" applyAlignment="1" applyProtection="1">
      <alignment horizontal="left" vertical="center"/>
      <protection locked="0"/>
    </xf>
    <xf numFmtId="6" fontId="9" fillId="0" borderId="0" xfId="0" applyNumberFormat="1" applyFont="1" applyAlignment="1" applyProtection="1">
      <alignment horizontal="center" vertical="top" wrapText="1"/>
      <protection locked="0"/>
    </xf>
    <xf numFmtId="8" fontId="9" fillId="0" borderId="0" xfId="0" applyNumberFormat="1" applyFont="1" applyAlignment="1" applyProtection="1">
      <alignment horizontal="center" vertical="top" wrapText="1"/>
      <protection locked="0"/>
    </xf>
    <xf numFmtId="9" fontId="9" fillId="0" borderId="0" xfId="0" quotePrefix="1" applyNumberFormat="1" applyFont="1" applyAlignment="1" applyProtection="1">
      <alignment horizontal="center" vertical="top"/>
      <protection locked="0"/>
    </xf>
    <xf numFmtId="8" fontId="9" fillId="0" borderId="0" xfId="0" quotePrefix="1" applyNumberFormat="1" applyFont="1" applyAlignment="1" applyProtection="1">
      <alignment horizontal="center" vertical="top"/>
      <protection locked="0"/>
    </xf>
    <xf numFmtId="164" fontId="15" fillId="0" borderId="0" xfId="0" applyNumberFormat="1" applyFont="1" applyAlignment="1" applyProtection="1">
      <alignment horizontal="left" vertical="top" wrapText="1"/>
      <protection locked="0"/>
    </xf>
    <xf numFmtId="0" fontId="15" fillId="0" borderId="1" xfId="0" applyFont="1" applyBorder="1" applyAlignment="1" applyProtection="1">
      <alignment vertical="top"/>
      <protection locked="0"/>
    </xf>
    <xf numFmtId="164" fontId="9" fillId="0" borderId="75" xfId="0" applyNumberFormat="1" applyFont="1" applyBorder="1" applyAlignment="1" applyProtection="1">
      <alignment horizontal="center" vertical="top" wrapText="1"/>
      <protection locked="0"/>
    </xf>
    <xf numFmtId="0" fontId="9" fillId="0" borderId="39" xfId="0" applyFont="1" applyBorder="1" applyAlignment="1" applyProtection="1">
      <alignment horizontal="left" vertical="top" wrapText="1"/>
      <protection locked="0"/>
    </xf>
    <xf numFmtId="164" fontId="9" fillId="0" borderId="39" xfId="0" applyNumberFormat="1" applyFont="1" applyBorder="1" applyAlignment="1" applyProtection="1">
      <alignment horizontal="right" vertical="top" wrapText="1"/>
      <protection locked="0"/>
    </xf>
    <xf numFmtId="8" fontId="9" fillId="0" borderId="39" xfId="0" quotePrefix="1" applyNumberFormat="1" applyFont="1" applyBorder="1" applyAlignment="1" applyProtection="1">
      <alignment horizontal="right" vertical="top"/>
      <protection locked="0"/>
    </xf>
    <xf numFmtId="9" fontId="9" fillId="0" borderId="39" xfId="0" quotePrefix="1" applyNumberFormat="1" applyFont="1" applyBorder="1" applyAlignment="1" applyProtection="1">
      <alignment horizontal="center" vertical="top"/>
      <protection locked="0"/>
    </xf>
    <xf numFmtId="0" fontId="9" fillId="0" borderId="39" xfId="0" applyFont="1" applyBorder="1" applyAlignment="1" applyProtection="1">
      <alignment horizontal="center" vertical="top" wrapText="1"/>
      <protection locked="0"/>
    </xf>
    <xf numFmtId="164" fontId="9" fillId="0" borderId="67" xfId="0" applyNumberFormat="1" applyFont="1" applyBorder="1" applyAlignment="1" applyProtection="1">
      <alignment horizontal="right" vertical="top" wrapText="1"/>
      <protection locked="0"/>
    </xf>
    <xf numFmtId="0" fontId="9" fillId="0" borderId="76" xfId="0" applyFont="1" applyBorder="1" applyAlignment="1" applyProtection="1">
      <alignment horizontal="center" vertical="top" wrapText="1"/>
      <protection locked="0"/>
    </xf>
    <xf numFmtId="0" fontId="9" fillId="0" borderId="77" xfId="0" applyFont="1" applyBorder="1" applyAlignment="1" applyProtection="1">
      <alignment horizontal="center" vertical="top" wrapText="1"/>
      <protection locked="0"/>
    </xf>
    <xf numFmtId="164" fontId="9" fillId="0" borderId="78" xfId="0" applyNumberFormat="1" applyFont="1" applyBorder="1" applyAlignment="1" applyProtection="1">
      <alignment horizontal="center" vertical="top" wrapText="1"/>
      <protection locked="0"/>
    </xf>
    <xf numFmtId="0" fontId="9" fillId="0" borderId="79" xfId="0" applyFont="1" applyBorder="1" applyAlignment="1" applyProtection="1">
      <alignment horizontal="center" vertical="top" wrapText="1"/>
      <protection locked="0"/>
    </xf>
    <xf numFmtId="0" fontId="9" fillId="0" borderId="80" xfId="0" applyFont="1" applyBorder="1" applyAlignment="1" applyProtection="1">
      <alignment horizontal="center" vertical="top" wrapText="1"/>
      <protection locked="0"/>
    </xf>
    <xf numFmtId="0" fontId="9" fillId="0" borderId="63" xfId="0" applyFont="1" applyBorder="1" applyAlignment="1" applyProtection="1">
      <alignment vertical="top" wrapText="1"/>
      <protection locked="0"/>
    </xf>
    <xf numFmtId="8" fontId="9" fillId="0" borderId="63" xfId="0" quotePrefix="1" applyNumberFormat="1" applyFont="1" applyBorder="1" applyAlignment="1" applyProtection="1">
      <alignment horizontal="right" vertical="top"/>
      <protection locked="0"/>
    </xf>
    <xf numFmtId="9" fontId="9" fillId="0" borderId="63" xfId="0" quotePrefix="1" applyNumberFormat="1" applyFont="1" applyBorder="1" applyAlignment="1" applyProtection="1">
      <alignment horizontal="center" vertical="top"/>
      <protection locked="0"/>
    </xf>
    <xf numFmtId="164" fontId="9" fillId="0" borderId="81" xfId="0" applyNumberFormat="1" applyFont="1" applyBorder="1" applyAlignment="1" applyProtection="1">
      <alignment horizontal="center" vertical="top" wrapText="1"/>
      <protection locked="0"/>
    </xf>
    <xf numFmtId="8" fontId="9" fillId="0" borderId="63" xfId="0" quotePrefix="1" applyNumberFormat="1" applyFont="1" applyBorder="1" applyAlignment="1" applyProtection="1">
      <alignment horizontal="center" vertical="top"/>
      <protection locked="0"/>
    </xf>
    <xf numFmtId="0" fontId="9" fillId="0" borderId="63" xfId="0" applyFont="1" applyBorder="1" applyAlignment="1" applyProtection="1">
      <alignment horizontal="left" vertical="top" wrapText="1"/>
      <protection locked="0"/>
    </xf>
    <xf numFmtId="164" fontId="9" fillId="0" borderId="63" xfId="0" applyNumberFormat="1" applyFont="1" applyBorder="1" applyAlignment="1" applyProtection="1">
      <alignment horizontal="right" vertical="top" wrapText="1"/>
      <protection locked="0"/>
    </xf>
    <xf numFmtId="0" fontId="9" fillId="0" borderId="63" xfId="0" applyFont="1" applyBorder="1" applyAlignment="1" applyProtection="1">
      <alignment horizontal="center" vertical="top" wrapText="1"/>
      <protection locked="0"/>
    </xf>
    <xf numFmtId="0" fontId="9" fillId="0" borderId="82" xfId="0" applyFont="1" applyBorder="1" applyAlignment="1" applyProtection="1">
      <alignment horizontal="center" vertical="top" wrapText="1"/>
      <protection locked="0"/>
    </xf>
    <xf numFmtId="164" fontId="9" fillId="0" borderId="58" xfId="0" applyNumberFormat="1" applyFont="1" applyBorder="1" applyAlignment="1" applyProtection="1">
      <alignment horizontal="right" vertical="top"/>
      <protection locked="0"/>
    </xf>
    <xf numFmtId="1" fontId="9" fillId="0" borderId="58" xfId="0" quotePrefix="1" applyNumberFormat="1" applyFont="1" applyBorder="1" applyAlignment="1" applyProtection="1">
      <alignment horizontal="center" vertical="top"/>
      <protection locked="0"/>
    </xf>
    <xf numFmtId="0" fontId="9" fillId="0" borderId="58" xfId="0" applyFont="1" applyBorder="1" applyAlignment="1" applyProtection="1">
      <alignment horizontal="center" vertical="top"/>
      <protection locked="0"/>
    </xf>
    <xf numFmtId="0" fontId="9" fillId="0" borderId="70" xfId="0" applyFont="1" applyBorder="1" applyAlignment="1" applyProtection="1">
      <alignment horizontal="center" vertical="top"/>
      <protection locked="0"/>
    </xf>
    <xf numFmtId="164" fontId="9" fillId="0" borderId="16" xfId="0" applyNumberFormat="1" applyFont="1" applyBorder="1" applyAlignment="1" applyProtection="1">
      <alignment horizontal="right" vertical="top" wrapText="1"/>
      <protection locked="0"/>
    </xf>
    <xf numFmtId="1" fontId="9" fillId="0" borderId="16" xfId="0" quotePrefix="1" applyNumberFormat="1" applyFont="1" applyBorder="1" applyAlignment="1" applyProtection="1">
      <alignment horizontal="center" vertical="top"/>
      <protection locked="0"/>
    </xf>
    <xf numFmtId="0" fontId="9" fillId="0" borderId="14" xfId="0" applyFont="1" applyBorder="1" applyAlignment="1" applyProtection="1">
      <alignment horizontal="center" vertical="top" wrapText="1"/>
      <protection locked="0"/>
    </xf>
    <xf numFmtId="1" fontId="9" fillId="0" borderId="83" xfId="0" quotePrefix="1" applyNumberFormat="1" applyFont="1" applyBorder="1" applyAlignment="1" applyProtection="1">
      <alignment horizontal="center" vertical="top"/>
      <protection locked="0"/>
    </xf>
    <xf numFmtId="8" fontId="9" fillId="0" borderId="1" xfId="0" quotePrefix="1" applyNumberFormat="1" applyFont="1" applyBorder="1" applyAlignment="1" applyProtection="1">
      <alignment horizontal="center"/>
      <protection locked="0"/>
    </xf>
    <xf numFmtId="0" fontId="9" fillId="0" borderId="35" xfId="0" applyFont="1" applyBorder="1" applyAlignment="1" applyProtection="1">
      <alignment horizontal="center" vertical="top" wrapText="1"/>
      <protection locked="0"/>
    </xf>
    <xf numFmtId="6" fontId="1" fillId="0" borderId="1" xfId="0" applyNumberFormat="1" applyFont="1" applyBorder="1" applyAlignment="1" applyProtection="1">
      <alignment vertical="top"/>
      <protection locked="0"/>
    </xf>
    <xf numFmtId="0" fontId="9" fillId="0" borderId="22" xfId="0" applyFont="1" applyBorder="1" applyAlignment="1" applyProtection="1">
      <alignment horizontal="left" vertical="top" wrapText="1"/>
      <protection locked="0"/>
    </xf>
    <xf numFmtId="164" fontId="9" fillId="0" borderId="0" xfId="0" applyNumberFormat="1" applyFont="1" applyAlignment="1" applyProtection="1">
      <alignment horizontal="center" vertical="top" wrapText="1"/>
      <protection locked="0"/>
    </xf>
    <xf numFmtId="9" fontId="9" fillId="0" borderId="81" xfId="0" quotePrefix="1" applyNumberFormat="1" applyFont="1" applyBorder="1" applyAlignment="1" applyProtection="1">
      <alignment horizontal="center" vertical="top"/>
      <protection locked="0"/>
    </xf>
    <xf numFmtId="8" fontId="9" fillId="0" borderId="81" xfId="0" quotePrefix="1" applyNumberFormat="1" applyFont="1" applyBorder="1" applyAlignment="1" applyProtection="1">
      <alignment horizontal="right" vertical="top"/>
      <protection locked="0"/>
    </xf>
    <xf numFmtId="0" fontId="9" fillId="0" borderId="24" xfId="0" applyFont="1" applyBorder="1" applyAlignment="1" applyProtection="1">
      <alignment horizontal="center" vertical="top" wrapText="1"/>
      <protection locked="0"/>
    </xf>
    <xf numFmtId="0" fontId="9" fillId="0" borderId="25" xfId="0" applyFont="1" applyBorder="1" applyAlignment="1" applyProtection="1">
      <alignment horizontal="center" vertical="top" wrapText="1"/>
      <protection locked="0"/>
    </xf>
    <xf numFmtId="0" fontId="8" fillId="0" borderId="57" xfId="0" applyFont="1" applyBorder="1" applyAlignment="1" applyProtection="1">
      <alignment horizontal="right" vertical="top" wrapText="1"/>
      <protection locked="0"/>
    </xf>
    <xf numFmtId="0" fontId="8" fillId="0" borderId="0" xfId="0" applyFont="1" applyAlignment="1" applyProtection="1">
      <alignment horizontal="right" vertical="top" wrapText="1"/>
      <protection locked="0"/>
    </xf>
    <xf numFmtId="1" fontId="8" fillId="0" borderId="0" xfId="0" applyNumberFormat="1" applyFont="1" applyAlignment="1" applyProtection="1">
      <alignment horizontal="center" vertical="top" wrapText="1"/>
      <protection locked="0"/>
    </xf>
    <xf numFmtId="164" fontId="9" fillId="0" borderId="58" xfId="0" applyNumberFormat="1" applyFont="1" applyBorder="1" applyAlignment="1" applyProtection="1">
      <alignment horizontal="center" vertical="top" wrapText="1"/>
      <protection locked="0"/>
    </xf>
    <xf numFmtId="164" fontId="9" fillId="0" borderId="58" xfId="0" quotePrefix="1" applyNumberFormat="1" applyFont="1" applyBorder="1" applyAlignment="1" applyProtection="1">
      <alignment horizontal="center" vertical="top"/>
      <protection locked="0"/>
    </xf>
    <xf numFmtId="164" fontId="9" fillId="0" borderId="1" xfId="0" quotePrefix="1" applyNumberFormat="1" applyFont="1" applyBorder="1" applyAlignment="1" applyProtection="1">
      <alignment horizontal="center" vertical="top"/>
      <protection locked="0"/>
    </xf>
    <xf numFmtId="164" fontId="9" fillId="0" borderId="0" xfId="0" quotePrefix="1" applyNumberFormat="1" applyFont="1" applyAlignment="1" applyProtection="1">
      <alignment horizontal="center" vertical="top"/>
      <protection locked="0"/>
    </xf>
    <xf numFmtId="164" fontId="9" fillId="0" borderId="16" xfId="0" applyNumberFormat="1" applyFont="1" applyBorder="1" applyAlignment="1" applyProtection="1">
      <alignment horizontal="center" vertical="top" wrapText="1"/>
      <protection locked="0"/>
    </xf>
    <xf numFmtId="164" fontId="9" fillId="0" borderId="16" xfId="0" quotePrefix="1" applyNumberFormat="1" applyFont="1" applyBorder="1" applyAlignment="1" applyProtection="1">
      <alignment horizontal="center" vertical="top"/>
      <protection locked="0"/>
    </xf>
    <xf numFmtId="0" fontId="1" fillId="0" borderId="1" xfId="0" applyFont="1" applyBorder="1" applyAlignment="1" applyProtection="1">
      <alignment vertical="top" wrapText="1"/>
      <protection locked="0"/>
    </xf>
    <xf numFmtId="0" fontId="1" fillId="0" borderId="0" xfId="0" applyFont="1" applyAlignment="1" applyProtection="1">
      <alignment vertical="top" wrapText="1"/>
      <protection locked="0"/>
    </xf>
    <xf numFmtId="0" fontId="8" fillId="0" borderId="81" xfId="0" applyFont="1" applyBorder="1" applyAlignment="1" applyProtection="1">
      <alignment vertical="top" wrapText="1"/>
      <protection locked="0"/>
    </xf>
    <xf numFmtId="0" fontId="8" fillId="0" borderId="82" xfId="0" applyFont="1" applyBorder="1" applyAlignment="1" applyProtection="1">
      <alignment vertical="top" wrapText="1"/>
      <protection locked="0"/>
    </xf>
    <xf numFmtId="0" fontId="9" fillId="0" borderId="9" xfId="0"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164" fontId="9" fillId="0" borderId="10" xfId="0" applyNumberFormat="1" applyFont="1" applyBorder="1" applyAlignment="1" applyProtection="1">
      <alignment horizontal="right" vertical="top" wrapText="1"/>
      <protection locked="0"/>
    </xf>
    <xf numFmtId="164" fontId="9" fillId="0" borderId="10" xfId="0" quotePrefix="1" applyNumberFormat="1" applyFont="1" applyBorder="1" applyAlignment="1" applyProtection="1">
      <alignment horizontal="center" vertical="top"/>
      <protection locked="0"/>
    </xf>
    <xf numFmtId="0" fontId="9" fillId="0" borderId="11" xfId="0" applyFont="1" applyBorder="1" applyAlignment="1" applyProtection="1">
      <alignment horizontal="center" vertical="top"/>
      <protection locked="0"/>
    </xf>
    <xf numFmtId="0" fontId="8" fillId="0" borderId="0" xfId="0" applyFont="1" applyAlignment="1" applyProtection="1">
      <alignment horizontal="left" vertical="top" wrapText="1"/>
      <protection locked="0"/>
    </xf>
    <xf numFmtId="0" fontId="8" fillId="0" borderId="0" xfId="0" applyFont="1" applyAlignment="1" applyProtection="1">
      <alignment horizontal="left" vertical="top"/>
      <protection locked="0"/>
    </xf>
    <xf numFmtId="0" fontId="8" fillId="0" borderId="22" xfId="0" applyFont="1" applyBorder="1" applyAlignment="1" applyProtection="1">
      <alignment vertical="top" wrapText="1"/>
      <protection locked="0"/>
    </xf>
    <xf numFmtId="0" fontId="8" fillId="0" borderId="70" xfId="0" applyFont="1" applyBorder="1" applyAlignment="1" applyProtection="1">
      <alignment vertical="top" wrapText="1"/>
      <protection locked="0"/>
    </xf>
    <xf numFmtId="0" fontId="9" fillId="0" borderId="83" xfId="0" applyFont="1" applyBorder="1" applyAlignment="1" applyProtection="1">
      <alignment vertical="top" wrapText="1"/>
      <protection locked="0"/>
    </xf>
    <xf numFmtId="0" fontId="9" fillId="0" borderId="84" xfId="0" applyFont="1" applyBorder="1" applyAlignment="1" applyProtection="1">
      <alignment vertical="top" wrapText="1"/>
      <protection locked="0"/>
    </xf>
    <xf numFmtId="0" fontId="1" fillId="0" borderId="0" xfId="0" applyFont="1" applyAlignment="1" applyProtection="1">
      <alignment horizontal="left" vertical="top" wrapText="1"/>
      <protection locked="0"/>
    </xf>
    <xf numFmtId="0" fontId="8" fillId="0" borderId="63" xfId="0" applyFont="1" applyBorder="1" applyAlignment="1" applyProtection="1">
      <alignment vertical="top"/>
      <protection locked="0"/>
    </xf>
    <xf numFmtId="0" fontId="8" fillId="0" borderId="63" xfId="0" applyFont="1" applyBorder="1" applyAlignment="1" applyProtection="1">
      <alignment horizontal="right" vertical="top"/>
      <protection locked="0"/>
    </xf>
    <xf numFmtId="1" fontId="8" fillId="0" borderId="63" xfId="0" applyNumberFormat="1" applyFont="1" applyBorder="1" applyAlignment="1" applyProtection="1">
      <alignment vertical="top"/>
      <protection locked="0"/>
    </xf>
    <xf numFmtId="0" fontId="8" fillId="0" borderId="85" xfId="0" applyFont="1" applyBorder="1" applyAlignment="1" applyProtection="1">
      <alignment vertical="top"/>
      <protection locked="0"/>
    </xf>
    <xf numFmtId="0" fontId="9" fillId="0" borderId="1" xfId="0" applyFont="1" applyBorder="1" applyAlignment="1" applyProtection="1">
      <alignment horizontal="right" vertical="top"/>
      <protection locked="0"/>
    </xf>
    <xf numFmtId="1" fontId="9" fillId="0" borderId="1" xfId="0" applyNumberFormat="1" applyFont="1" applyBorder="1" applyAlignment="1" applyProtection="1">
      <alignment horizontal="center" vertical="top"/>
      <protection locked="0"/>
    </xf>
    <xf numFmtId="0" fontId="1" fillId="0" borderId="0" xfId="0" applyFont="1" applyAlignment="1" applyProtection="1">
      <alignment horizontal="left" vertical="top"/>
      <protection locked="0"/>
    </xf>
    <xf numFmtId="0" fontId="9" fillId="0" borderId="63" xfId="0" applyFont="1" applyBorder="1" applyAlignment="1" applyProtection="1">
      <alignment horizontal="right" vertical="top" wrapText="1"/>
      <protection locked="0"/>
    </xf>
    <xf numFmtId="1" fontId="9" fillId="0" borderId="63" xfId="0" applyNumberFormat="1" applyFont="1" applyBorder="1" applyAlignment="1" applyProtection="1">
      <alignment vertical="top" wrapText="1"/>
      <protection locked="0"/>
    </xf>
    <xf numFmtId="0" fontId="9" fillId="0" borderId="85" xfId="0" applyFont="1" applyBorder="1" applyAlignment="1" applyProtection="1">
      <alignment vertical="top" wrapText="1"/>
      <protection locked="0"/>
    </xf>
    <xf numFmtId="0" fontId="9" fillId="0" borderId="63" xfId="0" applyFont="1" applyBorder="1" applyAlignment="1" applyProtection="1">
      <alignment horizontal="right" vertical="top"/>
      <protection locked="0"/>
    </xf>
    <xf numFmtId="1" fontId="9" fillId="0" borderId="63" xfId="0" applyNumberFormat="1" applyFont="1" applyBorder="1" applyAlignment="1" applyProtection="1">
      <alignment vertical="top"/>
      <protection locked="0"/>
    </xf>
    <xf numFmtId="0" fontId="9" fillId="0" borderId="63" xfId="0" applyFont="1" applyBorder="1" applyAlignment="1" applyProtection="1">
      <alignment vertical="top"/>
      <protection locked="0"/>
    </xf>
    <xf numFmtId="0" fontId="9" fillId="0" borderId="85" xfId="0" applyFont="1" applyBorder="1" applyAlignment="1" applyProtection="1">
      <alignment vertical="top"/>
      <protection locked="0"/>
    </xf>
    <xf numFmtId="0" fontId="8" fillId="0" borderId="47" xfId="0" applyFont="1" applyBorder="1" applyAlignment="1" applyProtection="1">
      <alignment horizontal="left" vertical="top"/>
      <protection locked="0"/>
    </xf>
    <xf numFmtId="0" fontId="8" fillId="0" borderId="1" xfId="0" applyFont="1" applyBorder="1" applyAlignment="1" applyProtection="1">
      <alignment horizontal="right" vertical="top"/>
      <protection locked="0"/>
    </xf>
    <xf numFmtId="1" fontId="8" fillId="0" borderId="1" xfId="0" applyNumberFormat="1" applyFont="1" applyBorder="1" applyAlignment="1" applyProtection="1">
      <alignment horizontal="left" vertical="top"/>
      <protection locked="0"/>
    </xf>
    <xf numFmtId="0" fontId="8" fillId="0" borderId="1" xfId="0" applyFont="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7" fillId="0" borderId="1" xfId="0" applyFont="1" applyBorder="1" applyAlignment="1" applyProtection="1">
      <alignment vertical="top"/>
      <protection locked="0"/>
    </xf>
    <xf numFmtId="0" fontId="9" fillId="0" borderId="15" xfId="0" applyFont="1" applyBorder="1" applyAlignment="1" applyProtection="1">
      <alignment vertical="top" wrapText="1"/>
      <protection locked="0"/>
    </xf>
    <xf numFmtId="0" fontId="8" fillId="0" borderId="1" xfId="0" applyFont="1" applyBorder="1" applyAlignment="1" applyProtection="1">
      <alignment horizontal="center" vertical="top"/>
      <protection locked="0"/>
    </xf>
    <xf numFmtId="164" fontId="9" fillId="0" borderId="1" xfId="0" applyNumberFormat="1" applyFont="1" applyBorder="1" applyAlignment="1" applyProtection="1">
      <alignment horizontal="right" vertical="top"/>
      <protection locked="0"/>
    </xf>
    <xf numFmtId="8" fontId="1" fillId="0" borderId="1" xfId="0" applyNumberFormat="1" applyFont="1" applyBorder="1" applyAlignment="1" applyProtection="1">
      <alignment vertical="top"/>
      <protection locked="0"/>
    </xf>
    <xf numFmtId="0" fontId="9" fillId="0" borderId="86" xfId="0" applyFont="1" applyBorder="1" applyAlignment="1" applyProtection="1">
      <alignment vertical="top" wrapText="1"/>
      <protection locked="0"/>
    </xf>
    <xf numFmtId="0" fontId="9" fillId="0" borderId="87" xfId="0" applyFont="1" applyBorder="1" applyAlignment="1" applyProtection="1">
      <alignment vertical="top" wrapText="1"/>
      <protection locked="0"/>
    </xf>
    <xf numFmtId="0" fontId="7" fillId="0" borderId="1" xfId="0" applyFont="1" applyBorder="1" applyAlignment="1" applyProtection="1">
      <alignment horizontal="left" vertical="top"/>
      <protection locked="0"/>
    </xf>
    <xf numFmtId="0" fontId="9" fillId="0" borderId="88" xfId="0" applyFont="1" applyBorder="1" applyAlignment="1" applyProtection="1">
      <alignment vertical="top" wrapText="1"/>
      <protection locked="0"/>
    </xf>
    <xf numFmtId="164" fontId="9" fillId="0" borderId="10" xfId="0" applyNumberFormat="1" applyFont="1" applyBorder="1" applyAlignment="1" applyProtection="1">
      <alignment horizontal="right" vertical="top"/>
      <protection locked="0"/>
    </xf>
    <xf numFmtId="164" fontId="9" fillId="0" borderId="10" xfId="0" applyNumberFormat="1" applyFont="1" applyBorder="1" applyAlignment="1" applyProtection="1">
      <alignment horizontal="center" vertical="top" wrapText="1"/>
      <protection locked="0"/>
    </xf>
    <xf numFmtId="0" fontId="8" fillId="2" borderId="43" xfId="0" applyFont="1" applyFill="1" applyBorder="1" applyAlignment="1" applyProtection="1">
      <alignment vertical="top" wrapText="1"/>
      <protection locked="0"/>
    </xf>
    <xf numFmtId="0" fontId="8" fillId="2" borderId="89" xfId="0" applyFont="1" applyFill="1" applyBorder="1" applyAlignment="1" applyProtection="1">
      <alignment vertical="top" wrapText="1"/>
      <protection locked="0"/>
    </xf>
    <xf numFmtId="0" fontId="9" fillId="0" borderId="39" xfId="0" applyFont="1" applyBorder="1" applyAlignment="1" applyProtection="1">
      <alignment horizontal="left" vertical="top"/>
      <protection locked="0"/>
    </xf>
    <xf numFmtId="164" fontId="9" fillId="0" borderId="39" xfId="0" applyNumberFormat="1" applyFont="1" applyBorder="1" applyAlignment="1" applyProtection="1">
      <alignment horizontal="right" vertical="top"/>
      <protection locked="0"/>
    </xf>
    <xf numFmtId="164" fontId="9" fillId="0" borderId="39" xfId="0" applyNumberFormat="1" applyFont="1" applyBorder="1" applyAlignment="1" applyProtection="1">
      <alignment horizontal="center" vertical="top" wrapText="1"/>
      <protection locked="0"/>
    </xf>
    <xf numFmtId="8" fontId="9" fillId="0" borderId="39" xfId="0" quotePrefix="1" applyNumberFormat="1" applyFont="1" applyBorder="1" applyAlignment="1" applyProtection="1">
      <alignment horizontal="center" vertical="top"/>
      <protection locked="0"/>
    </xf>
    <xf numFmtId="0" fontId="8" fillId="0" borderId="46" xfId="0" applyFont="1" applyBorder="1" applyAlignment="1" applyProtection="1">
      <alignment horizontal="left" vertical="top" wrapText="1"/>
      <protection locked="0"/>
    </xf>
    <xf numFmtId="0" fontId="9" fillId="0" borderId="63" xfId="0" applyFont="1" applyBorder="1" applyAlignment="1" applyProtection="1">
      <alignment horizontal="center" vertical="top"/>
      <protection locked="0"/>
    </xf>
    <xf numFmtId="1" fontId="9" fillId="0" borderId="63" xfId="0" applyNumberFormat="1" applyFont="1" applyBorder="1" applyAlignment="1" applyProtection="1">
      <alignment horizontal="center" vertical="top"/>
      <protection locked="0"/>
    </xf>
    <xf numFmtId="0" fontId="9" fillId="0" borderId="85" xfId="0" applyFont="1" applyBorder="1" applyAlignment="1" applyProtection="1">
      <alignment horizontal="center" vertical="top"/>
      <protection locked="0"/>
    </xf>
    <xf numFmtId="0" fontId="8" fillId="0" borderId="63" xfId="0" applyFont="1" applyBorder="1" applyAlignment="1" applyProtection="1">
      <alignment horizontal="center" vertical="top"/>
      <protection locked="0"/>
    </xf>
    <xf numFmtId="8" fontId="9" fillId="0" borderId="1" xfId="0" applyNumberFormat="1" applyFont="1" applyBorder="1" applyAlignment="1" applyProtection="1">
      <alignment horizontal="right" vertical="top" wrapText="1"/>
      <protection locked="0"/>
    </xf>
    <xf numFmtId="6" fontId="15" fillId="0" borderId="1" xfId="0" applyNumberFormat="1" applyFont="1" applyBorder="1" applyAlignment="1" applyProtection="1">
      <alignment vertical="top"/>
      <protection locked="0"/>
    </xf>
    <xf numFmtId="0" fontId="15" fillId="0" borderId="1" xfId="0" applyFont="1" applyBorder="1" applyAlignment="1" applyProtection="1">
      <alignment vertical="top" wrapText="1"/>
      <protection locked="0"/>
    </xf>
    <xf numFmtId="8" fontId="9" fillId="0" borderId="1" xfId="0" applyNumberFormat="1" applyFont="1" applyBorder="1" applyAlignment="1" applyProtection="1">
      <alignment horizontal="center" vertical="top"/>
      <protection locked="0"/>
    </xf>
    <xf numFmtId="0" fontId="1" fillId="0" borderId="1" xfId="0" applyFont="1" applyBorder="1" applyAlignment="1" applyProtection="1">
      <alignment horizontal="center" vertical="top"/>
      <protection locked="0"/>
    </xf>
    <xf numFmtId="0" fontId="8" fillId="0" borderId="70" xfId="0" applyFont="1" applyBorder="1" applyAlignment="1" applyProtection="1">
      <alignment vertical="top"/>
      <protection locked="0"/>
    </xf>
    <xf numFmtId="164" fontId="9" fillId="0" borderId="1" xfId="0" applyNumberFormat="1" applyFont="1" applyBorder="1" applyAlignment="1" applyProtection="1">
      <alignment horizontal="center" vertical="top"/>
      <protection locked="0"/>
    </xf>
    <xf numFmtId="164" fontId="9" fillId="0" borderId="16" xfId="0" applyNumberFormat="1" applyFont="1" applyBorder="1" applyAlignment="1" applyProtection="1">
      <alignment horizontal="center" vertical="top"/>
      <protection locked="0"/>
    </xf>
    <xf numFmtId="0" fontId="1" fillId="0" borderId="36" xfId="0" applyFont="1" applyBorder="1" applyAlignment="1" applyProtection="1">
      <alignment horizontal="left" vertical="center" wrapText="1"/>
      <protection locked="0"/>
    </xf>
    <xf numFmtId="164" fontId="9" fillId="0" borderId="10" xfId="0" applyNumberFormat="1" applyFont="1" applyBorder="1" applyAlignment="1" applyProtection="1">
      <alignment horizontal="center" vertical="top"/>
      <protection locked="0"/>
    </xf>
    <xf numFmtId="0" fontId="8" fillId="2" borderId="90" xfId="0" applyFont="1" applyFill="1" applyBorder="1" applyAlignment="1" applyProtection="1">
      <alignment horizontal="right" vertical="top" wrapText="1"/>
      <protection locked="0"/>
    </xf>
    <xf numFmtId="1" fontId="8" fillId="2" borderId="90" xfId="0" applyNumberFormat="1" applyFont="1" applyFill="1" applyBorder="1" applyAlignment="1" applyProtection="1">
      <alignment horizontal="center" vertical="top" wrapText="1"/>
      <protection locked="0"/>
    </xf>
    <xf numFmtId="0" fontId="8" fillId="2" borderId="90" xfId="0" applyFont="1" applyFill="1" applyBorder="1" applyAlignment="1" applyProtection="1">
      <alignment horizontal="center" vertical="top" wrapText="1"/>
      <protection locked="0"/>
    </xf>
    <xf numFmtId="0" fontId="1" fillId="2" borderId="91" xfId="0" applyFont="1" applyFill="1" applyBorder="1" applyAlignment="1" applyProtection="1">
      <alignment horizontal="center" vertical="top" wrapText="1"/>
      <protection locked="0"/>
    </xf>
    <xf numFmtId="0" fontId="8" fillId="0" borderId="7" xfId="0" applyFont="1" applyBorder="1" applyAlignment="1" applyProtection="1">
      <alignment vertical="top" wrapText="1"/>
      <protection locked="0"/>
    </xf>
    <xf numFmtId="0" fontId="8" fillId="0" borderId="1" xfId="0" applyFont="1" applyBorder="1" applyAlignment="1" applyProtection="1">
      <alignment vertical="top"/>
      <protection locked="0"/>
    </xf>
    <xf numFmtId="164" fontId="1" fillId="0" borderId="22" xfId="0" applyNumberFormat="1" applyFont="1" applyBorder="1" applyAlignment="1" applyProtection="1">
      <alignment horizontal="center" vertical="top"/>
      <protection locked="0"/>
    </xf>
    <xf numFmtId="0" fontId="0" fillId="0" borderId="7" xfId="0" applyBorder="1" applyAlignment="1" applyProtection="1">
      <alignment vertical="top" wrapText="1"/>
      <protection locked="0"/>
    </xf>
    <xf numFmtId="0" fontId="1" fillId="0" borderId="0" xfId="0" applyFont="1" applyAlignment="1" applyProtection="1">
      <alignment horizontal="center" vertical="top"/>
      <protection locked="0"/>
    </xf>
    <xf numFmtId="0" fontId="0" fillId="0" borderId="9" xfId="0" applyBorder="1" applyAlignment="1" applyProtection="1">
      <alignment vertical="top" wrapText="1"/>
      <protection locked="0"/>
    </xf>
    <xf numFmtId="0" fontId="9" fillId="0" borderId="10" xfId="0" applyFont="1" applyBorder="1" applyAlignment="1" applyProtection="1">
      <alignment horizontal="left" vertical="top" wrapText="1"/>
      <protection locked="0"/>
    </xf>
    <xf numFmtId="0" fontId="1" fillId="0" borderId="73" xfId="0" applyFont="1" applyBorder="1" applyAlignment="1" applyProtection="1">
      <alignment horizontal="left" vertical="center"/>
      <protection locked="0"/>
    </xf>
    <xf numFmtId="0" fontId="0" fillId="0" borderId="39" xfId="0" applyBorder="1" applyAlignment="1" applyProtection="1">
      <alignment vertical="top" wrapText="1"/>
      <protection locked="0"/>
    </xf>
    <xf numFmtId="8" fontId="9" fillId="0" borderId="39" xfId="0" applyNumberFormat="1" applyFont="1" applyBorder="1" applyAlignment="1" applyProtection="1">
      <alignment horizontal="right" vertical="top"/>
      <protection locked="0"/>
    </xf>
    <xf numFmtId="0" fontId="8" fillId="0" borderId="7" xfId="0" applyFont="1" applyBorder="1" applyAlignment="1" applyProtection="1">
      <alignment horizontal="left" vertical="top" wrapText="1"/>
      <protection locked="0"/>
    </xf>
    <xf numFmtId="0" fontId="9" fillId="0" borderId="1" xfId="0" applyFont="1" applyBorder="1" applyAlignment="1" applyProtection="1">
      <alignment horizontal="left" vertical="top"/>
      <protection locked="0"/>
    </xf>
    <xf numFmtId="0" fontId="9" fillId="0" borderId="22" xfId="0" applyFont="1" applyBorder="1" applyAlignment="1" applyProtection="1">
      <alignment vertical="top" wrapText="1"/>
      <protection locked="0"/>
    </xf>
    <xf numFmtId="0" fontId="9" fillId="0" borderId="70" xfId="0" applyFont="1" applyBorder="1" applyAlignment="1" applyProtection="1">
      <alignment vertical="top"/>
      <protection locked="0"/>
    </xf>
    <xf numFmtId="8" fontId="9" fillId="0" borderId="16" xfId="0" quotePrefix="1" applyNumberFormat="1" applyFont="1" applyBorder="1" applyAlignment="1" applyProtection="1">
      <alignment horizontal="right" vertical="top" wrapText="1"/>
      <protection locked="0"/>
    </xf>
    <xf numFmtId="0" fontId="9" fillId="0" borderId="48" xfId="0" applyFont="1" applyBorder="1" applyAlignment="1" applyProtection="1">
      <alignment horizontal="left" vertical="top" wrapText="1"/>
      <protection locked="0"/>
    </xf>
    <xf numFmtId="0" fontId="9" fillId="0" borderId="49" xfId="0" applyFont="1" applyBorder="1" applyAlignment="1" applyProtection="1">
      <alignment horizontal="left" vertical="top" wrapText="1"/>
      <protection locked="0"/>
    </xf>
    <xf numFmtId="8" fontId="9" fillId="0" borderId="58" xfId="0" applyNumberFormat="1" applyFont="1" applyBorder="1" applyAlignment="1" applyProtection="1">
      <alignment horizontal="center" vertical="top"/>
      <protection locked="0"/>
    </xf>
    <xf numFmtId="0" fontId="9" fillId="0" borderId="47" xfId="0" applyFont="1" applyBorder="1" applyAlignment="1" applyProtection="1">
      <alignment horizontal="left" vertical="top" wrapText="1"/>
      <protection locked="0"/>
    </xf>
    <xf numFmtId="0" fontId="9" fillId="0" borderId="16" xfId="0" applyFont="1" applyBorder="1" applyAlignment="1" applyProtection="1">
      <alignment vertical="top"/>
      <protection locked="0"/>
    </xf>
    <xf numFmtId="0" fontId="1" fillId="6" borderId="0" xfId="0" applyFont="1" applyFill="1" applyAlignment="1" applyProtection="1">
      <alignment vertical="top"/>
      <protection locked="0"/>
    </xf>
    <xf numFmtId="0" fontId="15" fillId="6" borderId="0" xfId="0" applyFont="1" applyFill="1" applyAlignment="1" applyProtection="1">
      <alignment horizontal="left" vertical="top" wrapText="1"/>
      <protection locked="0"/>
    </xf>
    <xf numFmtId="0" fontId="1" fillId="6" borderId="1" xfId="0" applyFont="1" applyFill="1" applyBorder="1" applyAlignment="1" applyProtection="1">
      <alignment vertical="top"/>
      <protection locked="0"/>
    </xf>
    <xf numFmtId="164" fontId="1" fillId="4" borderId="22" xfId="0" applyNumberFormat="1" applyFont="1" applyFill="1" applyBorder="1" applyAlignment="1" applyProtection="1">
      <alignment horizontal="center" vertical="center"/>
      <protection locked="0"/>
    </xf>
    <xf numFmtId="0" fontId="9" fillId="0" borderId="10" xfId="0" applyFont="1" applyBorder="1" applyAlignment="1" applyProtection="1">
      <alignment vertical="top"/>
      <protection locked="0"/>
    </xf>
    <xf numFmtId="164" fontId="1" fillId="4" borderId="21" xfId="0" applyNumberFormat="1" applyFont="1" applyFill="1" applyBorder="1" applyAlignment="1" applyProtection="1">
      <alignment horizontal="center" vertical="center"/>
      <protection locked="0"/>
    </xf>
    <xf numFmtId="0" fontId="9" fillId="0" borderId="0" xfId="0" applyFont="1" applyAlignment="1" applyProtection="1">
      <alignment horizontal="left" vertical="top"/>
      <protection locked="0"/>
    </xf>
    <xf numFmtId="8" fontId="9" fillId="0" borderId="0" xfId="0" applyNumberFormat="1" applyFont="1" applyAlignment="1" applyProtection="1">
      <alignment horizontal="right" vertical="top"/>
      <protection locked="0"/>
    </xf>
    <xf numFmtId="0" fontId="8" fillId="2" borderId="0" xfId="0" applyFont="1" applyFill="1" applyAlignment="1" applyProtection="1">
      <alignment horizontal="right" vertical="top" wrapText="1"/>
      <protection locked="0"/>
    </xf>
    <xf numFmtId="1" fontId="8" fillId="2" borderId="0" xfId="0" applyNumberFormat="1" applyFont="1" applyFill="1" applyAlignment="1" applyProtection="1">
      <alignment horizontal="center" vertical="top" wrapText="1"/>
      <protection locked="0"/>
    </xf>
    <xf numFmtId="0" fontId="8" fillId="2" borderId="0" xfId="0" applyFont="1" applyFill="1" applyAlignment="1" applyProtection="1">
      <alignment horizontal="center" vertical="top" wrapText="1"/>
      <protection locked="0"/>
    </xf>
    <xf numFmtId="0" fontId="8"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8" fillId="0" borderId="0" xfId="0" applyFont="1" applyAlignment="1" applyProtection="1">
      <alignment horizontal="center" vertical="top" wrapText="1"/>
      <protection locked="0"/>
    </xf>
    <xf numFmtId="164" fontId="8" fillId="0" borderId="0" xfId="0"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0" fillId="0" borderId="22" xfId="0" applyBorder="1" applyAlignment="1">
      <alignment horizontal="center" vertical="center"/>
    </xf>
    <xf numFmtId="0" fontId="0" fillId="0" borderId="36" xfId="0" applyBorder="1" applyAlignment="1">
      <alignment horizontal="left" vertical="center"/>
    </xf>
    <xf numFmtId="0" fontId="8" fillId="0" borderId="1" xfId="0" applyFont="1" applyBorder="1" applyAlignment="1" applyProtection="1">
      <alignment vertical="center"/>
      <protection locked="0"/>
    </xf>
    <xf numFmtId="164" fontId="9" fillId="0" borderId="1" xfId="0" quotePrefix="1" applyNumberFormat="1" applyFont="1" applyBorder="1" applyAlignment="1" applyProtection="1">
      <alignment horizontal="center" vertical="center"/>
      <protection locked="0"/>
    </xf>
    <xf numFmtId="9" fontId="9" fillId="0" borderId="1" xfId="0" quotePrefix="1" applyNumberFormat="1" applyFon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23" fillId="0" borderId="1" xfId="0" applyFont="1" applyBorder="1" applyAlignment="1" applyProtection="1">
      <alignment vertical="top" wrapText="1"/>
      <protection locked="0"/>
    </xf>
    <xf numFmtId="8" fontId="9" fillId="0" borderId="0" xfId="0" applyNumberFormat="1" applyFont="1" applyAlignment="1" applyProtection="1">
      <alignment horizontal="center" vertical="top"/>
      <protection locked="0"/>
    </xf>
    <xf numFmtId="164" fontId="9" fillId="0" borderId="0" xfId="0" applyNumberFormat="1" applyFont="1" applyAlignment="1" applyProtection="1">
      <alignment horizontal="center" vertical="center"/>
      <protection locked="0"/>
    </xf>
    <xf numFmtId="1" fontId="9" fillId="0" borderId="0" xfId="0" applyNumberFormat="1"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 xfId="0" applyFont="1" applyBorder="1" applyAlignment="1" applyProtection="1">
      <alignment vertical="center" wrapText="1"/>
      <protection locked="0"/>
    </xf>
    <xf numFmtId="164" fontId="9" fillId="0" borderId="1" xfId="0" applyNumberFormat="1" applyFont="1" applyBorder="1" applyAlignment="1" applyProtection="1">
      <alignment horizontal="center" vertical="center"/>
      <protection locked="0"/>
    </xf>
    <xf numFmtId="1" fontId="9" fillId="0" borderId="1" xfId="0" applyNumberFormat="1"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8" fontId="15" fillId="0" borderId="1" xfId="0" applyNumberFormat="1" applyFont="1" applyBorder="1" applyAlignment="1" applyProtection="1">
      <alignment horizontal="right" vertical="top"/>
      <protection locked="0"/>
    </xf>
    <xf numFmtId="8" fontId="15" fillId="0" borderId="1" xfId="0" quotePrefix="1" applyNumberFormat="1" applyFont="1" applyBorder="1" applyAlignment="1" applyProtection="1">
      <alignment horizontal="right" vertical="top"/>
      <protection locked="0"/>
    </xf>
    <xf numFmtId="9" fontId="15" fillId="0" borderId="1" xfId="0" quotePrefix="1" applyNumberFormat="1" applyFont="1" applyBorder="1" applyAlignment="1" applyProtection="1">
      <alignment horizontal="center" vertical="top"/>
      <protection locked="0"/>
    </xf>
    <xf numFmtId="164" fontId="15" fillId="0" borderId="1" xfId="0" applyNumberFormat="1" applyFont="1" applyBorder="1" applyAlignment="1" applyProtection="1">
      <alignment horizontal="center" vertical="top" wrapText="1"/>
      <protection locked="0"/>
    </xf>
    <xf numFmtId="8" fontId="15" fillId="0" borderId="1" xfId="0" quotePrefix="1" applyNumberFormat="1" applyFont="1" applyBorder="1" applyAlignment="1" applyProtection="1">
      <alignment horizontal="center" vertical="top"/>
      <protection locked="0"/>
    </xf>
    <xf numFmtId="164" fontId="9" fillId="0" borderId="1" xfId="0" applyNumberFormat="1" applyFont="1" applyBorder="1" applyAlignment="1" applyProtection="1">
      <alignment horizontal="center" wrapText="1"/>
      <protection locked="0"/>
    </xf>
    <xf numFmtId="9" fontId="9" fillId="0" borderId="1" xfId="0" quotePrefix="1" applyNumberFormat="1" applyFont="1" applyBorder="1" applyAlignment="1" applyProtection="1">
      <alignment horizontal="center"/>
      <protection locked="0"/>
    </xf>
    <xf numFmtId="0" fontId="23" fillId="0" borderId="0" xfId="0" applyFont="1" applyAlignment="1" applyProtection="1">
      <alignment vertical="top" wrapText="1"/>
      <protection locked="0"/>
    </xf>
    <xf numFmtId="8" fontId="9" fillId="0" borderId="0" xfId="0" quotePrefix="1" applyNumberFormat="1" applyFont="1" applyAlignment="1" applyProtection="1">
      <alignment horizontal="center"/>
      <protection locked="0"/>
    </xf>
    <xf numFmtId="164" fontId="9" fillId="0" borderId="0" xfId="0" quotePrefix="1" applyNumberFormat="1" applyFont="1" applyAlignment="1" applyProtection="1">
      <alignment horizontal="center" vertical="center"/>
      <protection locked="0"/>
    </xf>
    <xf numFmtId="9" fontId="9" fillId="0" borderId="0" xfId="0" quotePrefix="1" applyNumberFormat="1"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23" fillId="0" borderId="0" xfId="0" applyFont="1" applyAlignment="1" applyProtection="1">
      <alignment horizontal="left" vertical="top" wrapText="1"/>
      <protection locked="0"/>
    </xf>
    <xf numFmtId="1" fontId="9" fillId="0" borderId="0" xfId="0" applyNumberFormat="1" applyFont="1" applyAlignment="1" applyProtection="1">
      <alignment vertical="top"/>
      <protection locked="0"/>
    </xf>
    <xf numFmtId="8" fontId="9" fillId="0" borderId="1" xfId="0" applyNumberFormat="1" applyFont="1" applyBorder="1" applyAlignment="1" applyProtection="1">
      <alignment horizontal="center"/>
      <protection locked="0"/>
    </xf>
    <xf numFmtId="1" fontId="9" fillId="0" borderId="1" xfId="0" applyNumberFormat="1" applyFont="1" applyBorder="1" applyAlignment="1" applyProtection="1">
      <alignment horizontal="center"/>
      <protection locked="0"/>
    </xf>
    <xf numFmtId="8" fontId="9" fillId="0" borderId="1" xfId="0" applyNumberFormat="1" applyFont="1" applyBorder="1" applyAlignment="1" applyProtection="1">
      <alignment horizontal="center" vertical="center"/>
      <protection locked="0"/>
    </xf>
    <xf numFmtId="0" fontId="0" fillId="0" borderId="21" xfId="0" applyBorder="1" applyAlignment="1">
      <alignment horizontal="center" vertical="center"/>
    </xf>
    <xf numFmtId="0" fontId="0" fillId="0" borderId="40" xfId="0"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164" fontId="9" fillId="0" borderId="1" xfId="0" applyNumberFormat="1" applyFont="1" applyBorder="1" applyAlignment="1" applyProtection="1">
      <alignment horizontal="center" vertical="center" wrapText="1"/>
      <protection locked="0"/>
    </xf>
    <xf numFmtId="8" fontId="9" fillId="0" borderId="1" xfId="0" quotePrefix="1" applyNumberFormat="1" applyFont="1" applyBorder="1" applyAlignment="1" applyProtection="1">
      <alignment horizontal="right" vertical="top" wrapText="1"/>
      <protection locked="0"/>
    </xf>
    <xf numFmtId="164" fontId="9" fillId="0" borderId="1" xfId="0" quotePrefix="1" applyNumberFormat="1" applyFont="1" applyBorder="1" applyAlignment="1" applyProtection="1">
      <alignment horizontal="center" vertical="center" wrapText="1"/>
      <protection locked="0"/>
    </xf>
    <xf numFmtId="164" fontId="9" fillId="0" borderId="0" xfId="0" applyNumberFormat="1" applyFont="1" applyAlignment="1" applyProtection="1">
      <alignment horizontal="center" vertical="center" wrapText="1"/>
      <protection locked="0"/>
    </xf>
    <xf numFmtId="0" fontId="9" fillId="0" borderId="1" xfId="0" applyFont="1" applyBorder="1" applyAlignment="1" applyProtection="1">
      <alignment horizontal="center"/>
      <protection locked="0"/>
    </xf>
    <xf numFmtId="0" fontId="9" fillId="0" borderId="81" xfId="0" applyFont="1" applyBorder="1" applyAlignment="1" applyProtection="1">
      <alignment vertical="top"/>
      <protection locked="0"/>
    </xf>
    <xf numFmtId="1" fontId="22" fillId="0" borderId="1" xfId="0" quotePrefix="1" applyNumberFormat="1" applyFont="1" applyBorder="1" applyAlignment="1" applyProtection="1">
      <alignment horizontal="center" vertical="top"/>
      <protection locked="0"/>
    </xf>
    <xf numFmtId="0" fontId="22" fillId="0" borderId="1" xfId="0" applyFont="1" applyBorder="1" applyAlignment="1" applyProtection="1">
      <alignment horizontal="center" vertical="top"/>
      <protection locked="0"/>
    </xf>
    <xf numFmtId="0" fontId="22" fillId="0" borderId="8" xfId="0" applyFont="1" applyBorder="1" applyAlignment="1" applyProtection="1">
      <alignment horizontal="center" vertical="top" wrapText="1"/>
      <protection locked="0"/>
    </xf>
    <xf numFmtId="0" fontId="22" fillId="0" borderId="0" xfId="0" applyFont="1" applyAlignment="1" applyProtection="1">
      <alignment vertical="top"/>
      <protection locked="0"/>
    </xf>
    <xf numFmtId="0" fontId="22" fillId="0" borderId="0" xfId="0" applyFont="1" applyAlignment="1" applyProtection="1">
      <alignment horizontal="left" vertical="top" wrapText="1"/>
      <protection locked="0"/>
    </xf>
    <xf numFmtId="0" fontId="22" fillId="0" borderId="1" xfId="0" applyFont="1" applyBorder="1" applyAlignment="1" applyProtection="1">
      <alignment vertical="top"/>
      <protection locked="0"/>
    </xf>
    <xf numFmtId="164" fontId="22" fillId="0" borderId="22" xfId="0" applyNumberFormat="1" applyFont="1" applyBorder="1" applyAlignment="1" applyProtection="1">
      <alignment horizontal="center" vertical="center"/>
      <protection locked="0"/>
    </xf>
    <xf numFmtId="9" fontId="22" fillId="0" borderId="0" xfId="0" applyNumberFormat="1" applyFont="1" applyAlignment="1">
      <alignment horizontal="center" vertical="center"/>
    </xf>
    <xf numFmtId="0" fontId="22" fillId="0" borderId="70" xfId="0" applyFont="1" applyBorder="1" applyAlignment="1" applyProtection="1">
      <alignment horizontal="left" vertical="center"/>
      <protection locked="0"/>
    </xf>
    <xf numFmtId="0" fontId="9" fillId="0" borderId="50" xfId="0" applyFont="1" applyBorder="1" applyAlignment="1" applyProtection="1">
      <alignment horizontal="left" vertical="top" wrapText="1"/>
      <protection locked="0"/>
    </xf>
    <xf numFmtId="0" fontId="9" fillId="0" borderId="51" xfId="0" applyFont="1" applyBorder="1" applyAlignment="1" applyProtection="1">
      <alignment horizontal="left" vertical="top"/>
      <protection locked="0"/>
    </xf>
    <xf numFmtId="8" fontId="9" fillId="0" borderId="10" xfId="0" applyNumberFormat="1" applyFont="1" applyBorder="1" applyAlignment="1" applyProtection="1">
      <alignment horizontal="center" vertical="top"/>
      <protection locked="0"/>
    </xf>
    <xf numFmtId="1" fontId="9" fillId="0" borderId="10" xfId="0" quotePrefix="1" applyNumberFormat="1" applyFont="1" applyBorder="1" applyAlignment="1" applyProtection="1">
      <alignment horizontal="center" vertical="top"/>
      <protection locked="0"/>
    </xf>
    <xf numFmtId="0" fontId="9" fillId="0" borderId="10" xfId="0" applyFont="1" applyBorder="1" applyAlignment="1" applyProtection="1">
      <alignment horizontal="center" vertical="top"/>
      <protection locked="0"/>
    </xf>
    <xf numFmtId="0" fontId="9" fillId="0" borderId="70" xfId="0" applyFont="1" applyBorder="1" applyAlignment="1" applyProtection="1">
      <alignment vertical="top" wrapText="1"/>
      <protection locked="0"/>
    </xf>
    <xf numFmtId="0" fontId="9" fillId="0" borderId="92" xfId="0" applyFont="1" applyBorder="1" applyAlignment="1" applyProtection="1">
      <alignment horizontal="center" vertical="top" wrapText="1"/>
      <protection locked="0"/>
    </xf>
    <xf numFmtId="164" fontId="1" fillId="0" borderId="1" xfId="0" applyNumberFormat="1" applyFont="1" applyBorder="1" applyAlignment="1" applyProtection="1">
      <alignment vertical="top"/>
      <protection locked="0"/>
    </xf>
    <xf numFmtId="9" fontId="9" fillId="0" borderId="1" xfId="0" applyNumberFormat="1" applyFont="1" applyBorder="1" applyAlignment="1" applyProtection="1">
      <alignment vertical="top" wrapText="1"/>
      <protection locked="0"/>
    </xf>
    <xf numFmtId="0" fontId="9" fillId="0" borderId="93" xfId="0" applyFont="1" applyBorder="1" applyAlignment="1" applyProtection="1">
      <alignment vertical="top" wrapText="1"/>
      <protection locked="0"/>
    </xf>
    <xf numFmtId="0" fontId="9" fillId="0" borderId="94" xfId="0" applyFont="1" applyBorder="1" applyAlignment="1" applyProtection="1">
      <alignment vertical="top" wrapText="1"/>
      <protection locked="0"/>
    </xf>
    <xf numFmtId="0" fontId="9" fillId="0" borderId="95" xfId="0" applyFont="1" applyBorder="1" applyAlignment="1" applyProtection="1">
      <alignment horizontal="center" vertical="top" wrapText="1"/>
      <protection locked="0"/>
    </xf>
    <xf numFmtId="0" fontId="8" fillId="0" borderId="49" xfId="0" applyFont="1" applyBorder="1" applyAlignment="1" applyProtection="1">
      <alignment horizontal="left" vertical="top"/>
      <protection locked="0"/>
    </xf>
    <xf numFmtId="0" fontId="8" fillId="0" borderId="48" xfId="0" applyFont="1" applyBorder="1" applyAlignment="1" applyProtection="1">
      <alignment horizontal="left" vertical="top" wrapText="1"/>
      <protection locked="0"/>
    </xf>
    <xf numFmtId="0" fontId="15" fillId="4" borderId="0" xfId="0" applyFont="1" applyFill="1" applyAlignment="1" applyProtection="1">
      <alignment vertical="top" wrapText="1"/>
      <protection locked="0"/>
    </xf>
    <xf numFmtId="0" fontId="8" fillId="0" borderId="22" xfId="0" applyFont="1" applyBorder="1" applyAlignment="1" applyProtection="1">
      <alignment horizontal="left" vertical="top" wrapText="1"/>
      <protection locked="0"/>
    </xf>
    <xf numFmtId="0" fontId="8" fillId="0" borderId="2" xfId="0" applyFont="1" applyBorder="1" applyAlignment="1" applyProtection="1">
      <alignment horizontal="left" vertical="top"/>
      <protection locked="0"/>
    </xf>
    <xf numFmtId="8" fontId="9" fillId="0" borderId="96" xfId="0" applyNumberFormat="1" applyFont="1" applyBorder="1" applyAlignment="1" applyProtection="1">
      <alignment horizontal="center" vertical="top"/>
      <protection locked="0"/>
    </xf>
    <xf numFmtId="8" fontId="9" fillId="0" borderId="96" xfId="0" quotePrefix="1" applyNumberFormat="1" applyFont="1" applyBorder="1" applyAlignment="1" applyProtection="1">
      <alignment horizontal="right" vertical="top"/>
      <protection locked="0"/>
    </xf>
    <xf numFmtId="1" fontId="9" fillId="0" borderId="96" xfId="0" quotePrefix="1" applyNumberFormat="1" applyFont="1" applyBorder="1" applyAlignment="1" applyProtection="1">
      <alignment horizontal="center" vertical="top"/>
      <protection locked="0"/>
    </xf>
    <xf numFmtId="8" fontId="9" fillId="0" borderId="96" xfId="0" quotePrefix="1" applyNumberFormat="1" applyFont="1" applyBorder="1" applyAlignment="1" applyProtection="1">
      <alignment horizontal="center" vertical="top"/>
      <protection locked="0"/>
    </xf>
    <xf numFmtId="0" fontId="9" fillId="0" borderId="96" xfId="0" applyFont="1" applyBorder="1" applyAlignment="1" applyProtection="1">
      <alignment horizontal="center" vertical="top"/>
      <protection locked="0"/>
    </xf>
    <xf numFmtId="0" fontId="9" fillId="0" borderId="49" xfId="0" applyFont="1" applyBorder="1" applyAlignment="1" applyProtection="1">
      <alignment horizontal="left" vertical="top"/>
      <protection locked="0"/>
    </xf>
    <xf numFmtId="0" fontId="15" fillId="4" borderId="0" xfId="0" applyFont="1" applyFill="1" applyAlignment="1" applyProtection="1">
      <alignment horizontal="left" vertical="top" wrapText="1"/>
      <protection locked="0"/>
    </xf>
    <xf numFmtId="0" fontId="8" fillId="0" borderId="48" xfId="0" applyFont="1" applyBorder="1" applyAlignment="1" applyProtection="1">
      <alignment horizontal="left" wrapText="1"/>
      <protection locked="0"/>
    </xf>
    <xf numFmtId="0" fontId="8" fillId="0" borderId="49" xfId="0" applyFont="1" applyBorder="1" applyAlignment="1" applyProtection="1">
      <alignment horizontal="left"/>
      <protection locked="0"/>
    </xf>
    <xf numFmtId="8" fontId="9" fillId="0" borderId="16" xfId="0" applyNumberFormat="1" applyFont="1" applyBorder="1" applyAlignment="1" applyProtection="1">
      <alignment horizontal="center"/>
      <protection locked="0"/>
    </xf>
    <xf numFmtId="8" fontId="9" fillId="0" borderId="16" xfId="0" quotePrefix="1" applyNumberFormat="1" applyFont="1" applyBorder="1" applyAlignment="1" applyProtection="1">
      <alignment horizontal="right"/>
      <protection locked="0"/>
    </xf>
    <xf numFmtId="1" fontId="9" fillId="0" borderId="16" xfId="0" quotePrefix="1" applyNumberFormat="1" applyFont="1" applyBorder="1" applyAlignment="1" applyProtection="1">
      <alignment horizontal="center"/>
      <protection locked="0"/>
    </xf>
    <xf numFmtId="8" fontId="9" fillId="0" borderId="16" xfId="0" quotePrefix="1" applyNumberFormat="1" applyFont="1" applyBorder="1" applyAlignment="1" applyProtection="1">
      <alignment horizontal="center"/>
      <protection locked="0"/>
    </xf>
    <xf numFmtId="0" fontId="9" fillId="0" borderId="16" xfId="0" applyFont="1" applyBorder="1" applyAlignment="1" applyProtection="1">
      <alignment horizontal="center"/>
      <protection locked="0"/>
    </xf>
    <xf numFmtId="0" fontId="9" fillId="0" borderId="8" xfId="0" applyFont="1" applyBorder="1" applyAlignment="1" applyProtection="1">
      <alignment horizontal="center" wrapText="1"/>
      <protection locked="0"/>
    </xf>
    <xf numFmtId="8" fontId="9" fillId="0" borderId="1" xfId="0" quotePrefix="1" applyNumberFormat="1" applyFont="1" applyBorder="1" applyAlignment="1" applyProtection="1">
      <alignment horizontal="right"/>
      <protection locked="0"/>
    </xf>
    <xf numFmtId="0" fontId="9" fillId="0" borderId="48" xfId="0" applyFont="1" applyBorder="1" applyAlignment="1" applyProtection="1">
      <alignment horizontal="left" wrapText="1"/>
      <protection locked="0"/>
    </xf>
    <xf numFmtId="0" fontId="9" fillId="0" borderId="17" xfId="0" applyFont="1" applyBorder="1" applyAlignment="1" applyProtection="1">
      <alignment horizontal="center" wrapText="1"/>
      <protection locked="0"/>
    </xf>
    <xf numFmtId="0" fontId="9" fillId="0" borderId="50" xfId="0" applyFont="1" applyBorder="1" applyAlignment="1" applyProtection="1">
      <alignment horizontal="left" wrapText="1"/>
      <protection locked="0"/>
    </xf>
    <xf numFmtId="0" fontId="8" fillId="0" borderId="51" xfId="0" applyFont="1" applyBorder="1" applyAlignment="1" applyProtection="1">
      <alignment horizontal="left"/>
      <protection locked="0"/>
    </xf>
    <xf numFmtId="8" fontId="9" fillId="0" borderId="10" xfId="0" applyNumberFormat="1" applyFont="1" applyBorder="1" applyAlignment="1" applyProtection="1">
      <alignment horizontal="center"/>
      <protection locked="0"/>
    </xf>
    <xf numFmtId="8" fontId="9" fillId="0" borderId="10" xfId="0" quotePrefix="1" applyNumberFormat="1" applyFont="1" applyBorder="1" applyAlignment="1" applyProtection="1">
      <alignment horizontal="right"/>
      <protection locked="0"/>
    </xf>
    <xf numFmtId="1" fontId="9" fillId="0" borderId="10" xfId="0" quotePrefix="1" applyNumberFormat="1" applyFont="1" applyBorder="1" applyAlignment="1" applyProtection="1">
      <alignment horizontal="center"/>
      <protection locked="0"/>
    </xf>
    <xf numFmtId="8" fontId="9" fillId="0" borderId="10" xfId="0" quotePrefix="1" applyNumberFormat="1" applyFont="1" applyBorder="1" applyAlignment="1" applyProtection="1">
      <alignment horizontal="center"/>
      <protection locked="0"/>
    </xf>
    <xf numFmtId="0" fontId="9" fillId="0" borderId="10" xfId="0" applyFont="1" applyBorder="1" applyAlignment="1" applyProtection="1">
      <alignment horizontal="center"/>
      <protection locked="0"/>
    </xf>
    <xf numFmtId="0" fontId="9" fillId="0" borderId="11" xfId="0" applyFont="1" applyBorder="1" applyAlignment="1" applyProtection="1">
      <alignment horizontal="center" wrapText="1"/>
      <protection locked="0"/>
    </xf>
    <xf numFmtId="0" fontId="8" fillId="0" borderId="0" xfId="0" applyFont="1" applyAlignment="1">
      <alignment horizontal="center" wrapText="1"/>
    </xf>
    <xf numFmtId="0" fontId="9" fillId="0" borderId="0" xfId="0" applyFont="1" applyAlignment="1">
      <alignment horizontal="right"/>
    </xf>
    <xf numFmtId="0" fontId="14" fillId="0" borderId="0" xfId="0" applyFont="1" applyAlignment="1">
      <alignment horizontal="right"/>
    </xf>
    <xf numFmtId="1"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alignment horizontal="left" vertical="center"/>
    </xf>
    <xf numFmtId="0" fontId="8" fillId="2" borderId="41" xfId="0" applyFont="1" applyFill="1" applyBorder="1" applyAlignment="1">
      <alignment vertical="center" wrapText="1"/>
    </xf>
    <xf numFmtId="0" fontId="9" fillId="0" borderId="44" xfId="0" applyFont="1" applyBorder="1" applyAlignment="1" applyProtection="1">
      <alignment horizontal="right" vertical="top"/>
      <protection locked="0"/>
    </xf>
    <xf numFmtId="1" fontId="9" fillId="0" borderId="44" xfId="0" applyNumberFormat="1" applyFont="1" applyBorder="1" applyAlignment="1" applyProtection="1">
      <alignment horizontal="center" vertical="top"/>
      <protection locked="0"/>
    </xf>
    <xf numFmtId="0" fontId="8"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0" borderId="22" xfId="0" applyFont="1" applyBorder="1" applyAlignment="1">
      <alignment wrapText="1"/>
    </xf>
    <xf numFmtId="0" fontId="8" fillId="0" borderId="57" xfId="0" applyFont="1" applyBorder="1" applyAlignment="1">
      <alignment horizontal="center" vertical="top" wrapText="1"/>
    </xf>
    <xf numFmtId="0" fontId="11" fillId="0" borderId="0" xfId="0" applyFont="1" applyAlignment="1">
      <alignment horizontal="center" vertical="top" wrapText="1"/>
    </xf>
    <xf numFmtId="1" fontId="8" fillId="0" borderId="0" xfId="0" applyNumberFormat="1" applyFont="1" applyAlignment="1">
      <alignment horizontal="center" wrapText="1"/>
    </xf>
    <xf numFmtId="0" fontId="8" fillId="0" borderId="57" xfId="0" applyFont="1" applyBorder="1" applyAlignment="1">
      <alignment horizontal="center" wrapText="1"/>
    </xf>
    <xf numFmtId="0" fontId="9" fillId="0" borderId="59" xfId="0" applyFont="1" applyBorder="1" applyAlignment="1">
      <alignment horizontal="center" wrapText="1"/>
    </xf>
    <xf numFmtId="164" fontId="22" fillId="0" borderId="22" xfId="0" applyNumberFormat="1" applyFont="1" applyBorder="1" applyAlignment="1" applyProtection="1">
      <alignment horizontal="center" vertical="center" wrapText="1"/>
      <protection locked="0"/>
    </xf>
    <xf numFmtId="0" fontId="9" fillId="0" borderId="64" xfId="0" applyFont="1" applyBorder="1" applyAlignment="1">
      <alignment horizontal="left" wrapText="1"/>
    </xf>
    <xf numFmtId="164" fontId="9" fillId="0" borderId="27" xfId="0" applyNumberFormat="1" applyFont="1" applyBorder="1" applyAlignment="1">
      <alignment horizontal="center" wrapText="1"/>
    </xf>
    <xf numFmtId="8" fontId="14" fillId="0" borderId="1" xfId="0" quotePrefix="1" applyNumberFormat="1" applyFont="1" applyBorder="1" applyAlignment="1">
      <alignment horizontal="center"/>
    </xf>
    <xf numFmtId="8" fontId="9" fillId="0" borderId="1" xfId="0" quotePrefix="1" applyNumberFormat="1" applyFont="1" applyBorder="1" applyAlignment="1">
      <alignment horizontal="center"/>
    </xf>
    <xf numFmtId="9" fontId="9" fillId="0" borderId="1" xfId="0" quotePrefix="1" applyNumberFormat="1" applyFont="1" applyBorder="1" applyAlignment="1">
      <alignment horizontal="center"/>
    </xf>
    <xf numFmtId="1" fontId="9" fillId="0" borderId="1" xfId="0" quotePrefix="1" applyNumberFormat="1" applyFont="1" applyBorder="1" applyAlignment="1">
      <alignment horizontal="center"/>
    </xf>
    <xf numFmtId="0" fontId="9" fillId="0" borderId="35" xfId="0" applyFont="1" applyBorder="1" applyAlignment="1">
      <alignment horizontal="center" wrapText="1"/>
    </xf>
    <xf numFmtId="0" fontId="9" fillId="0" borderId="28" xfId="0" applyFont="1" applyBorder="1" applyAlignment="1">
      <alignment horizontal="center" wrapText="1"/>
    </xf>
    <xf numFmtId="164" fontId="9" fillId="0" borderId="22" xfId="0" applyNumberFormat="1" applyFont="1" applyBorder="1" applyAlignment="1" applyProtection="1">
      <alignment horizontal="center" vertical="center"/>
      <protection locked="0"/>
    </xf>
    <xf numFmtId="0" fontId="9" fillId="0" borderId="70" xfId="0" applyFont="1" applyBorder="1" applyAlignment="1">
      <alignment horizontal="left" vertical="center"/>
    </xf>
    <xf numFmtId="0" fontId="22" fillId="0" borderId="28" xfId="0" applyFont="1" applyBorder="1" applyAlignment="1">
      <alignment horizontal="center" wrapText="1"/>
    </xf>
    <xf numFmtId="0" fontId="22" fillId="0" borderId="70" xfId="0" applyFont="1" applyBorder="1" applyAlignment="1">
      <alignment horizontal="left" vertical="center"/>
    </xf>
    <xf numFmtId="0" fontId="9" fillId="0" borderId="64" xfId="0" applyFont="1" applyBorder="1" applyAlignment="1">
      <alignment horizontal="left"/>
    </xf>
    <xf numFmtId="0" fontId="9" fillId="0" borderId="23" xfId="0" applyFont="1" applyBorder="1" applyAlignment="1">
      <alignment horizontal="left" wrapText="1"/>
    </xf>
    <xf numFmtId="164" fontId="9" fillId="0" borderId="97" xfId="0" applyNumberFormat="1" applyFont="1" applyBorder="1" applyAlignment="1">
      <alignment horizontal="center" wrapText="1"/>
    </xf>
    <xf numFmtId="9" fontId="9" fillId="0" borderId="97" xfId="2" applyFont="1" applyFill="1" applyBorder="1" applyAlignment="1">
      <alignment horizontal="center" wrapText="1"/>
    </xf>
    <xf numFmtId="9" fontId="14" fillId="0" borderId="1" xfId="0" quotePrefix="1" applyNumberFormat="1" applyFont="1" applyBorder="1" applyAlignment="1">
      <alignment horizontal="center"/>
    </xf>
    <xf numFmtId="0" fontId="9" fillId="0" borderId="74" xfId="0" applyFont="1" applyBorder="1" applyAlignment="1">
      <alignment horizontal="left" wrapText="1"/>
    </xf>
    <xf numFmtId="0" fontId="9" fillId="0" borderId="98" xfId="0" applyFont="1" applyBorder="1" applyAlignment="1" applyProtection="1">
      <alignment vertical="top" wrapText="1"/>
      <protection locked="0"/>
    </xf>
    <xf numFmtId="0" fontId="9" fillId="0" borderId="39" xfId="0" applyFont="1" applyBorder="1" applyAlignment="1" applyProtection="1">
      <alignment horizontal="right" vertical="top"/>
      <protection locked="0"/>
    </xf>
    <xf numFmtId="1" fontId="9" fillId="0" borderId="39" xfId="0" applyNumberFormat="1" applyFont="1" applyBorder="1" applyAlignment="1" applyProtection="1">
      <alignment horizontal="center" vertical="top"/>
      <protection locked="0"/>
    </xf>
    <xf numFmtId="164" fontId="9" fillId="0" borderId="30" xfId="0" applyNumberFormat="1" applyFont="1" applyBorder="1" applyAlignment="1">
      <alignment horizontal="center" wrapText="1"/>
    </xf>
    <xf numFmtId="8" fontId="14" fillId="0" borderId="10" xfId="0" quotePrefix="1" applyNumberFormat="1" applyFont="1" applyBorder="1" applyAlignment="1">
      <alignment horizontal="center"/>
    </xf>
    <xf numFmtId="9" fontId="9" fillId="0" borderId="10" xfId="0" quotePrefix="1" applyNumberFormat="1" applyFont="1" applyBorder="1" applyAlignment="1">
      <alignment horizontal="center"/>
    </xf>
    <xf numFmtId="0" fontId="9" fillId="0" borderId="60" xfId="0" applyFont="1" applyBorder="1" applyAlignment="1">
      <alignment horizontal="center" wrapText="1"/>
    </xf>
    <xf numFmtId="0" fontId="9" fillId="0" borderId="31" xfId="0" applyFont="1" applyBorder="1" applyAlignment="1">
      <alignment horizontal="center" wrapText="1"/>
    </xf>
    <xf numFmtId="164" fontId="9" fillId="0" borderId="21" xfId="0" applyNumberFormat="1" applyFont="1" applyBorder="1" applyAlignment="1" applyProtection="1">
      <alignment horizontal="center" vertical="center"/>
      <protection locked="0"/>
    </xf>
    <xf numFmtId="0" fontId="9" fillId="0" borderId="0" xfId="0" applyFont="1" applyAlignment="1">
      <alignment horizontal="left" wrapText="1"/>
    </xf>
    <xf numFmtId="164" fontId="9" fillId="0" borderId="0" xfId="0" applyNumberFormat="1" applyFont="1" applyAlignment="1">
      <alignment horizontal="right" wrapText="1"/>
    </xf>
    <xf numFmtId="8" fontId="14" fillId="0" borderId="0" xfId="0" quotePrefix="1" applyNumberFormat="1" applyFont="1" applyAlignment="1">
      <alignment horizontal="right"/>
    </xf>
    <xf numFmtId="1" fontId="9" fillId="0" borderId="0" xfId="0" quotePrefix="1" applyNumberFormat="1" applyFont="1" applyAlignment="1">
      <alignment horizontal="center"/>
    </xf>
    <xf numFmtId="0" fontId="9" fillId="0" borderId="0" xfId="0" applyFont="1" applyAlignment="1">
      <alignment horizontal="center" wrapText="1"/>
    </xf>
    <xf numFmtId="0" fontId="8" fillId="2" borderId="32" xfId="0" applyFont="1" applyFill="1" applyBorder="1" applyAlignment="1">
      <alignment horizontal="left" vertical="center" wrapText="1"/>
    </xf>
    <xf numFmtId="0" fontId="8" fillId="2" borderId="9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9" fillId="0" borderId="23" xfId="0" applyFont="1" applyBorder="1" applyAlignment="1">
      <alignment horizontal="left"/>
    </xf>
    <xf numFmtId="164" fontId="9" fillId="0" borderId="1" xfId="0" applyNumberFormat="1" applyFont="1" applyBorder="1" applyAlignment="1">
      <alignment horizontal="center" wrapText="1"/>
    </xf>
    <xf numFmtId="0" fontId="9" fillId="0" borderId="1" xfId="0" applyFont="1" applyBorder="1" applyAlignment="1">
      <alignment horizontal="center" wrapText="1"/>
    </xf>
    <xf numFmtId="0" fontId="9" fillId="0" borderId="8" xfId="0" applyFont="1" applyBorder="1" applyAlignment="1">
      <alignment horizontal="center" wrapText="1"/>
    </xf>
    <xf numFmtId="164" fontId="9" fillId="0" borderId="58" xfId="0" applyNumberFormat="1" applyFont="1" applyBorder="1" applyAlignment="1">
      <alignment horizontal="center" vertical="center" wrapText="1"/>
    </xf>
    <xf numFmtId="9" fontId="9" fillId="0" borderId="58" xfId="0" quotePrefix="1" applyNumberFormat="1" applyFont="1" applyBorder="1" applyAlignment="1">
      <alignment horizontal="center"/>
    </xf>
    <xf numFmtId="0" fontId="9" fillId="0" borderId="58" xfId="0" applyFont="1" applyBorder="1" applyAlignment="1">
      <alignment horizontal="center" wrapText="1"/>
    </xf>
    <xf numFmtId="8" fontId="14" fillId="0" borderId="1" xfId="0" applyNumberFormat="1" applyFont="1" applyBorder="1" applyAlignment="1">
      <alignment horizontal="center" wrapText="1"/>
    </xf>
    <xf numFmtId="0" fontId="9" fillId="0" borderId="23" xfId="0" applyFont="1" applyBorder="1" applyAlignment="1">
      <alignment horizontal="left" vertical="center" wrapText="1"/>
    </xf>
    <xf numFmtId="164" fontId="25" fillId="0" borderId="22" xfId="0" applyNumberFormat="1" applyFont="1" applyBorder="1" applyAlignment="1" applyProtection="1">
      <alignment horizontal="center" vertical="center"/>
      <protection locked="0"/>
    </xf>
    <xf numFmtId="0" fontId="9" fillId="0" borderId="46" xfId="0" applyFont="1" applyBorder="1" applyAlignment="1">
      <alignment vertical="center" wrapText="1"/>
    </xf>
    <xf numFmtId="6" fontId="9" fillId="0" borderId="1" xfId="0" applyNumberFormat="1" applyFont="1" applyBorder="1" applyAlignment="1">
      <alignment horizontal="center" wrapText="1"/>
    </xf>
    <xf numFmtId="164" fontId="14" fillId="0" borderId="1" xfId="0" applyNumberFormat="1" applyFont="1" applyBorder="1" applyAlignment="1">
      <alignment horizontal="center" wrapText="1"/>
    </xf>
    <xf numFmtId="8" fontId="9" fillId="0" borderId="1" xfId="0" quotePrefix="1" applyNumberFormat="1" applyFont="1" applyBorder="1" applyAlignment="1">
      <alignment horizontal="center" wrapText="1"/>
    </xf>
    <xf numFmtId="164" fontId="25" fillId="0" borderId="22" xfId="0" applyNumberFormat="1" applyFont="1" applyBorder="1" applyAlignment="1" applyProtection="1">
      <alignment horizontal="center" vertical="center" wrapText="1"/>
      <protection locked="0"/>
    </xf>
    <xf numFmtId="0" fontId="9" fillId="0" borderId="48" xfId="0" applyFont="1" applyBorder="1" applyAlignment="1">
      <alignment vertical="center" wrapText="1"/>
    </xf>
    <xf numFmtId="164" fontId="9" fillId="0" borderId="16" xfId="0" applyNumberFormat="1" applyFont="1" applyBorder="1" applyAlignment="1">
      <alignment horizontal="center" wrapText="1"/>
    </xf>
    <xf numFmtId="164" fontId="14" fillId="0" borderId="16" xfId="0" applyNumberFormat="1" applyFont="1" applyBorder="1" applyAlignment="1">
      <alignment horizontal="center" wrapText="1"/>
    </xf>
    <xf numFmtId="8" fontId="9" fillId="0" borderId="16" xfId="0" quotePrefix="1" applyNumberFormat="1" applyFont="1" applyBorder="1" applyAlignment="1">
      <alignment horizontal="center"/>
    </xf>
    <xf numFmtId="9" fontId="9" fillId="0" borderId="16" xfId="0" quotePrefix="1" applyNumberFormat="1" applyFont="1" applyBorder="1" applyAlignment="1">
      <alignment horizontal="center"/>
    </xf>
    <xf numFmtId="0" fontId="9" fillId="0" borderId="16" xfId="0" applyFont="1" applyBorder="1" applyAlignment="1">
      <alignment horizontal="center" wrapText="1"/>
    </xf>
    <xf numFmtId="0" fontId="9" fillId="0" borderId="17" xfId="0" applyFont="1" applyBorder="1" applyAlignment="1">
      <alignment horizontal="center" wrapText="1"/>
    </xf>
    <xf numFmtId="0" fontId="9" fillId="0" borderId="50" xfId="0" applyFont="1" applyBorder="1" applyAlignment="1">
      <alignment vertical="center" wrapText="1"/>
    </xf>
    <xf numFmtId="164" fontId="9" fillId="0" borderId="10" xfId="0" applyNumberFormat="1" applyFont="1" applyBorder="1" applyAlignment="1">
      <alignment horizontal="center" wrapText="1"/>
    </xf>
    <xf numFmtId="164" fontId="14" fillId="0" borderId="10" xfId="0" applyNumberFormat="1" applyFont="1" applyBorder="1" applyAlignment="1">
      <alignment horizontal="center" wrapText="1"/>
    </xf>
    <xf numFmtId="0" fontId="9" fillId="0" borderId="10" xfId="0" applyFont="1" applyBorder="1" applyAlignment="1">
      <alignment horizontal="center" wrapText="1"/>
    </xf>
    <xf numFmtId="0" fontId="9" fillId="0" borderId="11" xfId="0" applyFont="1" applyBorder="1" applyAlignment="1">
      <alignment horizontal="center" wrapText="1"/>
    </xf>
    <xf numFmtId="0" fontId="9" fillId="0" borderId="73" xfId="0" applyFont="1" applyBorder="1" applyAlignment="1">
      <alignment horizontal="left" vertical="center"/>
    </xf>
    <xf numFmtId="0" fontId="9" fillId="0" borderId="0" xfId="0" applyFont="1" applyAlignment="1">
      <alignment wrapText="1"/>
    </xf>
    <xf numFmtId="0" fontId="8" fillId="2" borderId="43" xfId="0" applyFont="1" applyFill="1" applyBorder="1" applyAlignment="1">
      <alignment horizontal="left" vertical="center" wrapText="1"/>
    </xf>
    <xf numFmtId="0" fontId="1" fillId="2" borderId="91" xfId="0" applyFont="1" applyFill="1" applyBorder="1" applyAlignment="1">
      <alignment horizontal="center" vertical="center" wrapText="1"/>
    </xf>
    <xf numFmtId="0" fontId="9" fillId="0" borderId="7" xfId="0" quotePrefix="1" applyFont="1" applyBorder="1" applyAlignment="1">
      <alignment wrapText="1"/>
    </xf>
    <xf numFmtId="164" fontId="14" fillId="0" borderId="1" xfId="0" applyNumberFormat="1" applyFont="1" applyBorder="1" applyAlignment="1">
      <alignment horizontal="center" vertical="top" wrapText="1"/>
    </xf>
    <xf numFmtId="0" fontId="9" fillId="0" borderId="7" xfId="0" applyFont="1" applyBorder="1" applyAlignment="1">
      <alignment wrapText="1"/>
    </xf>
    <xf numFmtId="164" fontId="9" fillId="0" borderId="1" xfId="0" applyNumberFormat="1" applyFont="1" applyBorder="1" applyAlignment="1">
      <alignment horizontal="center"/>
    </xf>
    <xf numFmtId="164" fontId="14" fillId="0" borderId="1" xfId="0" applyNumberFormat="1" applyFont="1" applyBorder="1" applyAlignment="1">
      <alignment horizontal="center"/>
    </xf>
    <xf numFmtId="8" fontId="9" fillId="0" borderId="1" xfId="0" applyNumberFormat="1" applyFont="1" applyBorder="1" applyAlignment="1">
      <alignment horizontal="center"/>
    </xf>
    <xf numFmtId="1" fontId="9" fillId="0" borderId="1" xfId="0" applyNumberFormat="1" applyFont="1" applyBorder="1" applyAlignment="1">
      <alignment horizontal="center"/>
    </xf>
    <xf numFmtId="0" fontId="9" fillId="0" borderId="1" xfId="0" applyFont="1" applyBorder="1" applyAlignment="1">
      <alignment horizontal="center"/>
    </xf>
    <xf numFmtId="0" fontId="13" fillId="0" borderId="36" xfId="0" applyFont="1" applyBorder="1" applyAlignment="1">
      <alignment horizontal="left" vertical="center" wrapText="1"/>
    </xf>
    <xf numFmtId="0" fontId="26" fillId="0" borderId="36" xfId="0" applyFont="1" applyBorder="1" applyAlignment="1">
      <alignment wrapText="1"/>
    </xf>
    <xf numFmtId="0" fontId="1" fillId="0" borderId="7" xfId="0" applyFont="1" applyBorder="1" applyAlignment="1">
      <alignment wrapText="1"/>
    </xf>
    <xf numFmtId="0" fontId="27" fillId="0" borderId="36" xfId="0" applyFont="1" applyBorder="1" applyAlignment="1">
      <alignment wrapText="1"/>
    </xf>
    <xf numFmtId="2" fontId="26" fillId="0" borderId="36" xfId="0" applyNumberFormat="1" applyFont="1" applyBorder="1" applyAlignment="1" applyProtection="1">
      <alignment horizontal="left" vertical="center" wrapText="1"/>
      <protection locked="0"/>
    </xf>
    <xf numFmtId="0" fontId="9" fillId="0" borderId="7" xfId="0" applyFont="1" applyBorder="1" applyAlignment="1">
      <alignment vertical="center" wrapText="1"/>
    </xf>
    <xf numFmtId="164" fontId="9"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xf>
    <xf numFmtId="1"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8" xfId="0" applyFont="1" applyBorder="1" applyAlignment="1">
      <alignment horizontal="center" vertical="center" wrapText="1"/>
    </xf>
    <xf numFmtId="0" fontId="13" fillId="0" borderId="40" xfId="0" applyFont="1" applyBorder="1" applyAlignment="1">
      <alignment horizontal="left" vertical="center"/>
    </xf>
    <xf numFmtId="166" fontId="1" fillId="0" borderId="0" xfId="3" applyNumberFormat="1" applyFont="1" applyAlignment="1">
      <alignment horizontal="center" vertical="top"/>
    </xf>
    <xf numFmtId="166" fontId="30" fillId="0" borderId="0" xfId="3" applyNumberFormat="1" applyFont="1" applyAlignment="1">
      <alignment horizontal="center" vertical="top"/>
    </xf>
    <xf numFmtId="9" fontId="1" fillId="0" borderId="0" xfId="0" applyNumberFormat="1" applyFont="1" applyAlignment="1">
      <alignment horizontal="center" vertical="top"/>
    </xf>
    <xf numFmtId="0" fontId="1" fillId="0" borderId="0" xfId="0" applyFont="1" applyAlignment="1">
      <alignment horizontal="center" vertical="top"/>
    </xf>
    <xf numFmtId="0" fontId="1" fillId="0" borderId="0" xfId="0" applyFont="1" applyAlignment="1">
      <alignment horizontal="center" vertical="top" wrapText="1"/>
    </xf>
    <xf numFmtId="0" fontId="15" fillId="0" borderId="0" xfId="0" applyFont="1" applyAlignment="1">
      <alignment horizontal="center"/>
    </xf>
    <xf numFmtId="0" fontId="9" fillId="0" borderId="0" xfId="0" applyFont="1" applyAlignment="1">
      <alignment vertical="top"/>
    </xf>
    <xf numFmtId="0" fontId="30" fillId="0" borderId="0" xfId="0" applyFont="1" applyAlignment="1">
      <alignment horizontal="center" vertical="top"/>
    </xf>
    <xf numFmtId="166" fontId="7" fillId="0" borderId="0" xfId="3" applyNumberFormat="1" applyFont="1" applyAlignment="1">
      <alignment horizontal="center" vertical="top"/>
    </xf>
    <xf numFmtId="166" fontId="12" fillId="0" borderId="0" xfId="3" applyNumberFormat="1" applyFont="1" applyAlignment="1">
      <alignment horizontal="center" vertical="top"/>
    </xf>
    <xf numFmtId="0" fontId="12" fillId="0" borderId="0" xfId="0" applyFont="1" applyAlignment="1">
      <alignment horizontal="center" vertical="top"/>
    </xf>
    <xf numFmtId="0" fontId="8" fillId="2" borderId="12" xfId="0" applyFont="1" applyFill="1" applyBorder="1" applyAlignment="1">
      <alignment horizontal="left" vertical="center" wrapText="1"/>
    </xf>
    <xf numFmtId="166" fontId="8" fillId="2" borderId="5" xfId="3" applyNumberFormat="1" applyFont="1" applyFill="1" applyBorder="1" applyAlignment="1">
      <alignment horizontal="center" vertical="center" wrapText="1"/>
    </xf>
    <xf numFmtId="166" fontId="11" fillId="2" borderId="5" xfId="3" applyNumberFormat="1" applyFont="1" applyFill="1" applyBorder="1" applyAlignment="1">
      <alignment horizontal="center" vertical="center" wrapText="1"/>
    </xf>
    <xf numFmtId="9" fontId="8" fillId="2" borderId="5" xfId="0" applyNumberFormat="1" applyFont="1" applyFill="1" applyBorder="1" applyAlignment="1">
      <alignment horizontal="center" vertical="center" wrapText="1"/>
    </xf>
    <xf numFmtId="0" fontId="9" fillId="0" borderId="0" xfId="0" applyFont="1" applyAlignment="1">
      <alignment vertical="center"/>
    </xf>
    <xf numFmtId="0" fontId="1" fillId="0" borderId="0" xfId="0" applyFont="1" applyAlignment="1">
      <alignment vertical="center"/>
    </xf>
    <xf numFmtId="0" fontId="11" fillId="2" borderId="5" xfId="0" applyFont="1" applyFill="1" applyBorder="1" applyAlignment="1">
      <alignment horizontal="center" vertical="center" wrapText="1"/>
    </xf>
    <xf numFmtId="166" fontId="9" fillId="0" borderId="1" xfId="3" applyNumberFormat="1" applyFont="1" applyBorder="1" applyAlignment="1">
      <alignment horizontal="center" vertical="top" wrapText="1"/>
    </xf>
    <xf numFmtId="166" fontId="14" fillId="0" borderId="1" xfId="3" applyNumberFormat="1" applyFont="1" applyBorder="1" applyAlignment="1">
      <alignment horizontal="center" vertical="top" wrapText="1"/>
    </xf>
    <xf numFmtId="164" fontId="9" fillId="0" borderId="1" xfId="0" applyNumberFormat="1" applyFont="1" applyBorder="1" applyAlignment="1">
      <alignment vertical="top" wrapText="1"/>
    </xf>
    <xf numFmtId="164" fontId="14" fillId="0" borderId="1" xfId="0" applyNumberFormat="1" applyFont="1" applyBorder="1" applyAlignment="1">
      <alignment vertical="top" wrapText="1"/>
    </xf>
    <xf numFmtId="164" fontId="14" fillId="0" borderId="1" xfId="0" applyNumberFormat="1" applyFont="1" applyBorder="1" applyAlignment="1">
      <alignment horizontal="right" vertical="top" wrapText="1"/>
    </xf>
    <xf numFmtId="9" fontId="9" fillId="0" borderId="1" xfId="0" quotePrefix="1" applyNumberFormat="1" applyFont="1" applyBorder="1" applyAlignment="1">
      <alignment horizontal="center" vertical="top" wrapText="1"/>
    </xf>
    <xf numFmtId="0" fontId="9" fillId="0" borderId="1" xfId="0" quotePrefix="1" applyFont="1" applyBorder="1" applyAlignment="1">
      <alignment horizontal="center" vertical="top" wrapText="1"/>
    </xf>
    <xf numFmtId="166" fontId="9" fillId="0" borderId="1" xfId="3" applyNumberFormat="1" applyFont="1" applyBorder="1" applyAlignment="1">
      <alignment horizontal="center" vertical="center" wrapText="1"/>
    </xf>
    <xf numFmtId="166" fontId="14" fillId="0" borderId="1" xfId="3" applyNumberFormat="1" applyFont="1" applyBorder="1" applyAlignment="1">
      <alignment horizontal="center" vertical="center" wrapText="1"/>
    </xf>
    <xf numFmtId="164" fontId="14" fillId="0" borderId="1" xfId="0" applyNumberFormat="1" applyFont="1" applyBorder="1" applyAlignment="1">
      <alignment horizontal="right" vertical="center" wrapText="1"/>
    </xf>
    <xf numFmtId="0" fontId="1" fillId="0" borderId="8" xfId="0" applyFont="1" applyBorder="1" applyAlignment="1">
      <alignment horizontal="center" vertical="center" wrapText="1"/>
    </xf>
    <xf numFmtId="164" fontId="9" fillId="0" borderId="1" xfId="0" applyNumberFormat="1" applyFont="1" applyBorder="1" applyAlignment="1">
      <alignment vertical="center" wrapText="1"/>
    </xf>
    <xf numFmtId="164" fontId="14" fillId="0" borderId="1" xfId="0" applyNumberFormat="1" applyFont="1" applyBorder="1" applyAlignment="1">
      <alignment vertical="center" wrapText="1"/>
    </xf>
    <xf numFmtId="166" fontId="9" fillId="0" borderId="10" xfId="3" applyNumberFormat="1" applyFont="1" applyBorder="1" applyAlignment="1">
      <alignment horizontal="center" vertical="top" wrapText="1"/>
    </xf>
    <xf numFmtId="166" fontId="14" fillId="0" borderId="10" xfId="3" applyNumberFormat="1" applyFont="1" applyBorder="1" applyAlignment="1">
      <alignment horizontal="center" vertical="top" wrapText="1"/>
    </xf>
    <xf numFmtId="164" fontId="9" fillId="0" borderId="10" xfId="0" applyNumberFormat="1" applyFont="1" applyBorder="1" applyAlignment="1">
      <alignment vertical="top" wrapText="1"/>
    </xf>
    <xf numFmtId="164" fontId="14" fillId="0" borderId="10" xfId="0" applyNumberFormat="1" applyFont="1" applyBorder="1" applyAlignment="1">
      <alignment vertical="top" wrapText="1"/>
    </xf>
    <xf numFmtId="9" fontId="1" fillId="0" borderId="0" xfId="0" applyNumberFormat="1" applyFont="1" applyAlignment="1">
      <alignment vertical="top"/>
    </xf>
    <xf numFmtId="0" fontId="30" fillId="0" borderId="0" xfId="0" applyFont="1" applyAlignment="1">
      <alignment vertical="top"/>
    </xf>
    <xf numFmtId="0" fontId="8" fillId="0" borderId="0" xfId="0" applyFont="1" applyAlignment="1">
      <alignment vertical="top"/>
    </xf>
    <xf numFmtId="0" fontId="9" fillId="0" borderId="0" xfId="0" applyFont="1" applyAlignment="1">
      <alignment horizontal="left" vertical="top" wrapText="1"/>
    </xf>
    <xf numFmtId="166" fontId="9" fillId="0" borderId="0" xfId="3" applyNumberFormat="1" applyFont="1" applyAlignment="1">
      <alignment horizontal="center" vertical="top" wrapText="1"/>
    </xf>
    <xf numFmtId="166" fontId="14" fillId="0" borderId="0" xfId="3" applyNumberFormat="1" applyFont="1" applyAlignment="1">
      <alignment horizontal="center" vertical="top" wrapText="1"/>
    </xf>
    <xf numFmtId="164" fontId="9" fillId="0" borderId="0" xfId="0" applyNumberFormat="1" applyFont="1" applyAlignment="1">
      <alignment vertical="top" wrapText="1"/>
    </xf>
    <xf numFmtId="164" fontId="14" fillId="0" borderId="0" xfId="0" applyNumberFormat="1" applyFont="1" applyAlignment="1">
      <alignment vertical="top" wrapText="1"/>
    </xf>
    <xf numFmtId="164" fontId="14" fillId="0" borderId="10" xfId="0" applyNumberFormat="1" applyFont="1" applyBorder="1" applyAlignment="1">
      <alignment horizontal="right" vertical="top" wrapText="1"/>
    </xf>
    <xf numFmtId="164" fontId="14" fillId="0" borderId="0" xfId="0" applyNumberFormat="1" applyFont="1" applyAlignment="1">
      <alignment horizontal="right" vertical="top" wrapText="1"/>
    </xf>
    <xf numFmtId="0" fontId="1" fillId="0" borderId="0" xfId="0" applyFont="1" applyAlignment="1">
      <alignment horizontal="left" vertical="center"/>
    </xf>
    <xf numFmtId="0" fontId="9" fillId="0" borderId="1" xfId="0" applyFont="1" applyBorder="1" applyAlignment="1">
      <alignment horizontal="left" vertical="top" wrapText="1"/>
    </xf>
    <xf numFmtId="0" fontId="9" fillId="0" borderId="1" xfId="0" applyFont="1" applyBorder="1" applyAlignment="1">
      <alignment horizontal="left" vertical="center" wrapText="1"/>
    </xf>
    <xf numFmtId="0" fontId="9" fillId="0" borderId="88" xfId="0" applyFont="1" applyBorder="1" applyAlignment="1">
      <alignment horizontal="left" vertical="center" wrapText="1"/>
    </xf>
    <xf numFmtId="166" fontId="9" fillId="0" borderId="99" xfId="3" applyNumberFormat="1" applyFont="1" applyBorder="1" applyAlignment="1">
      <alignment horizontal="center" vertical="center" wrapText="1"/>
    </xf>
    <xf numFmtId="166" fontId="14" fillId="0" borderId="99" xfId="3" applyNumberFormat="1" applyFont="1" applyBorder="1" applyAlignment="1">
      <alignment horizontal="center" vertical="center" wrapText="1"/>
    </xf>
    <xf numFmtId="9" fontId="9" fillId="0" borderId="9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1" fillId="0" borderId="11" xfId="0" applyFont="1" applyBorder="1" applyAlignment="1">
      <alignment horizontal="center" vertical="center" wrapText="1"/>
    </xf>
    <xf numFmtId="164" fontId="9" fillId="0" borderId="99" xfId="0" applyNumberFormat="1" applyFont="1" applyBorder="1" applyAlignment="1">
      <alignment horizontal="right" vertical="center" wrapText="1"/>
    </xf>
    <xf numFmtId="164" fontId="14" fillId="0" borderId="99" xfId="0" applyNumberFormat="1" applyFont="1" applyBorder="1" applyAlignment="1">
      <alignment vertical="center" wrapText="1"/>
    </xf>
    <xf numFmtId="166" fontId="1" fillId="0" borderId="1" xfId="3" applyNumberFormat="1" applyFont="1" applyBorder="1" applyAlignment="1">
      <alignment horizontal="center" vertical="center"/>
    </xf>
    <xf numFmtId="166" fontId="30" fillId="0" borderId="1" xfId="3"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8" xfId="0" applyFont="1" applyBorder="1" applyAlignment="1">
      <alignment horizontal="center" vertical="center"/>
    </xf>
    <xf numFmtId="8" fontId="30" fillId="0" borderId="1" xfId="0" applyNumberFormat="1" applyFont="1" applyBorder="1" applyAlignment="1">
      <alignment horizontal="right" vertical="center"/>
    </xf>
    <xf numFmtId="0" fontId="1" fillId="0" borderId="7" xfId="0" applyFont="1" applyBorder="1" applyAlignment="1">
      <alignment vertical="center" wrapText="1"/>
    </xf>
    <xf numFmtId="0" fontId="1" fillId="0" borderId="100" xfId="0" applyFont="1" applyBorder="1" applyAlignment="1">
      <alignment vertical="center" wrapText="1"/>
    </xf>
    <xf numFmtId="166" fontId="1" fillId="0" borderId="101" xfId="3" applyNumberFormat="1" applyFont="1" applyBorder="1" applyAlignment="1">
      <alignment horizontal="center" vertical="center"/>
    </xf>
    <xf numFmtId="166" fontId="30" fillId="0" borderId="101" xfId="3" applyNumberFormat="1" applyFont="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8" fontId="1" fillId="0" borderId="101" xfId="0" applyNumberFormat="1" applyFont="1" applyBorder="1" applyAlignment="1">
      <alignment horizontal="right" vertical="center"/>
    </xf>
    <xf numFmtId="8" fontId="30" fillId="0" borderId="101" xfId="0" applyNumberFormat="1" applyFont="1" applyBorder="1" applyAlignment="1">
      <alignment horizontal="right" vertical="center"/>
    </xf>
    <xf numFmtId="0" fontId="1" fillId="0" borderId="44" xfId="0" applyFont="1" applyBorder="1" applyAlignment="1">
      <alignment vertical="top" wrapText="1"/>
    </xf>
    <xf numFmtId="166" fontId="1" fillId="0" borderId="44" xfId="3" applyNumberFormat="1" applyFont="1" applyBorder="1" applyAlignment="1">
      <alignment horizontal="center" vertical="top"/>
    </xf>
    <xf numFmtId="166" fontId="30" fillId="0" borderId="44" xfId="3" applyNumberFormat="1" applyFont="1" applyBorder="1" applyAlignment="1">
      <alignment horizontal="center" vertical="top"/>
    </xf>
    <xf numFmtId="9" fontId="9" fillId="0" borderId="44" xfId="0" applyNumberFormat="1" applyFont="1" applyBorder="1" applyAlignment="1">
      <alignment horizontal="center" vertical="center" wrapText="1"/>
    </xf>
    <xf numFmtId="9" fontId="9" fillId="0" borderId="44" xfId="0" applyNumberFormat="1" applyFont="1" applyBorder="1" applyAlignment="1">
      <alignment horizontal="center" vertical="top" wrapText="1"/>
    </xf>
    <xf numFmtId="0" fontId="1" fillId="0" borderId="44" xfId="0" applyFont="1" applyBorder="1" applyAlignment="1">
      <alignment horizontal="center" vertical="top" wrapText="1"/>
    </xf>
    <xf numFmtId="0" fontId="1" fillId="0" borderId="44" xfId="0" applyFont="1" applyBorder="1" applyAlignment="1">
      <alignment horizontal="center" vertical="top"/>
    </xf>
    <xf numFmtId="8" fontId="1" fillId="0" borderId="44" xfId="0" applyNumberFormat="1" applyFont="1" applyBorder="1" applyAlignment="1">
      <alignment horizontal="right" vertical="top"/>
    </xf>
    <xf numFmtId="8" fontId="30" fillId="0" borderId="44" xfId="0" applyNumberFormat="1" applyFont="1" applyBorder="1" applyAlignment="1">
      <alignment horizontal="right" vertical="top"/>
    </xf>
    <xf numFmtId="0" fontId="1" fillId="0" borderId="87" xfId="0" applyFont="1" applyBorder="1" applyAlignment="1">
      <alignment vertical="top" wrapText="1"/>
    </xf>
    <xf numFmtId="166" fontId="1" fillId="0" borderId="58" xfId="3" applyNumberFormat="1" applyFont="1" applyBorder="1" applyAlignment="1">
      <alignment horizontal="center" vertical="top"/>
    </xf>
    <xf numFmtId="166" fontId="30" fillId="0" borderId="58" xfId="3" applyNumberFormat="1" applyFont="1" applyBorder="1" applyAlignment="1">
      <alignment horizontal="center" vertical="top"/>
    </xf>
    <xf numFmtId="9" fontId="9" fillId="0" borderId="58" xfId="0" applyNumberFormat="1" applyFont="1" applyBorder="1" applyAlignment="1">
      <alignment horizontal="center" vertical="top" wrapText="1"/>
    </xf>
    <xf numFmtId="0" fontId="1" fillId="0" borderId="58" xfId="0" applyFont="1" applyBorder="1" applyAlignment="1">
      <alignment horizontal="center" vertical="top" wrapText="1"/>
    </xf>
    <xf numFmtId="0" fontId="1" fillId="0" borderId="68" xfId="0" applyFont="1" applyBorder="1" applyAlignment="1">
      <alignment horizontal="center" vertical="center"/>
    </xf>
    <xf numFmtId="8" fontId="1" fillId="0" borderId="58" xfId="0" applyNumberFormat="1" applyFont="1" applyBorder="1" applyAlignment="1">
      <alignment horizontal="right" vertical="top"/>
    </xf>
    <xf numFmtId="8" fontId="30" fillId="0" borderId="58" xfId="0" applyNumberFormat="1" applyFont="1" applyBorder="1" applyAlignment="1">
      <alignment horizontal="right" vertical="top"/>
    </xf>
    <xf numFmtId="166" fontId="1" fillId="0" borderId="58" xfId="3" applyNumberFormat="1" applyFont="1" applyBorder="1" applyAlignment="1">
      <alignment horizontal="center" vertical="center"/>
    </xf>
    <xf numFmtId="166" fontId="30" fillId="0" borderId="58" xfId="3" applyNumberFormat="1" applyFont="1" applyBorder="1" applyAlignment="1">
      <alignment horizontal="center" vertical="center"/>
    </xf>
    <xf numFmtId="8" fontId="1" fillId="0" borderId="58" xfId="0" applyNumberFormat="1" applyFont="1" applyBorder="1" applyAlignment="1">
      <alignment horizontal="right" vertical="center"/>
    </xf>
    <xf numFmtId="8" fontId="30" fillId="0" borderId="58" xfId="0" applyNumberFormat="1" applyFont="1" applyBorder="1" applyAlignment="1">
      <alignment horizontal="right" vertical="center"/>
    </xf>
    <xf numFmtId="0" fontId="9" fillId="0" borderId="16" xfId="0" applyFont="1" applyBorder="1" applyAlignment="1">
      <alignment vertical="center" wrapText="1"/>
    </xf>
    <xf numFmtId="0" fontId="9" fillId="0" borderId="1" xfId="0" applyFont="1" applyBorder="1" applyAlignment="1">
      <alignment vertical="center" wrapText="1"/>
    </xf>
    <xf numFmtId="0" fontId="9" fillId="0" borderId="58" xfId="0" applyFont="1" applyBorder="1" applyAlignment="1">
      <alignment vertical="center" wrapText="1"/>
    </xf>
    <xf numFmtId="0" fontId="9" fillId="0" borderId="10" xfId="0" applyFont="1" applyBorder="1" applyAlignment="1">
      <alignment vertical="center" wrapText="1"/>
    </xf>
    <xf numFmtId="166" fontId="1" fillId="0" borderId="10" xfId="3" applyNumberFormat="1" applyFont="1" applyBorder="1" applyAlignment="1">
      <alignment horizontal="center" vertical="center"/>
    </xf>
    <xf numFmtId="166" fontId="30" fillId="0" borderId="10" xfId="3"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xf>
    <xf numFmtId="8" fontId="1" fillId="0" borderId="10" xfId="0" applyNumberFormat="1" applyFont="1" applyBorder="1" applyAlignment="1">
      <alignment horizontal="right" vertical="center"/>
    </xf>
    <xf numFmtId="8" fontId="30" fillId="0" borderId="10" xfId="0" applyNumberFormat="1" applyFont="1" applyBorder="1" applyAlignment="1">
      <alignment horizontal="right" vertical="center"/>
    </xf>
    <xf numFmtId="166" fontId="15" fillId="0" borderId="0" xfId="3" applyNumberFormat="1" applyFont="1" applyAlignment="1">
      <alignment horizontal="center" vertical="top"/>
    </xf>
    <xf numFmtId="166" fontId="31" fillId="0" borderId="0" xfId="3" applyNumberFormat="1" applyFont="1" applyAlignment="1">
      <alignment horizontal="center" vertical="top" wrapText="1"/>
    </xf>
    <xf numFmtId="9" fontId="15" fillId="0" borderId="0" xfId="0" applyNumberFormat="1" applyFont="1" applyAlignment="1">
      <alignment horizontal="center" vertical="top" wrapText="1"/>
    </xf>
    <xf numFmtId="8" fontId="15" fillId="0" borderId="0" xfId="0" applyNumberFormat="1" applyFont="1" applyAlignment="1">
      <alignment vertical="top"/>
    </xf>
    <xf numFmtId="0" fontId="31" fillId="0" borderId="0" xfId="0" applyFont="1" applyAlignment="1">
      <alignment horizontal="center" vertical="top" wrapText="1"/>
    </xf>
    <xf numFmtId="0" fontId="8" fillId="2" borderId="4" xfId="0" applyFont="1" applyFill="1" applyBorder="1" applyAlignment="1">
      <alignment horizontal="left" vertical="center" wrapText="1"/>
    </xf>
    <xf numFmtId="4" fontId="9" fillId="0" borderId="1" xfId="0" applyNumberFormat="1" applyFont="1" applyBorder="1" applyAlignment="1">
      <alignment vertical="top" wrapText="1"/>
    </xf>
    <xf numFmtId="4" fontId="14" fillId="0" borderId="1" xfId="0" applyNumberFormat="1" applyFont="1" applyBorder="1" applyAlignment="1">
      <alignment horizontal="center" vertical="top" wrapText="1"/>
    </xf>
    <xf numFmtId="4" fontId="9" fillId="0" borderId="1" xfId="0" applyNumberFormat="1" applyFont="1" applyBorder="1" applyAlignment="1">
      <alignment horizontal="right" vertical="center" wrapText="1"/>
    </xf>
    <xf numFmtId="4" fontId="14" fillId="0" borderId="1" xfId="0" applyNumberFormat="1" applyFont="1" applyBorder="1" applyAlignment="1">
      <alignment horizontal="center" vertical="center" wrapText="1"/>
    </xf>
    <xf numFmtId="4" fontId="9" fillId="0" borderId="1" xfId="0" applyNumberFormat="1" applyFont="1" applyBorder="1" applyAlignment="1">
      <alignment vertical="center" wrapText="1"/>
    </xf>
    <xf numFmtId="4" fontId="9" fillId="0" borderId="1" xfId="0" applyNumberFormat="1" applyFont="1" applyBorder="1" applyAlignment="1">
      <alignment horizontal="right" vertical="top" wrapText="1"/>
    </xf>
    <xf numFmtId="4" fontId="14" fillId="0" borderId="1" xfId="0" applyNumberFormat="1" applyFont="1" applyBorder="1" applyAlignment="1">
      <alignment horizontal="right" vertical="top" wrapText="1"/>
    </xf>
    <xf numFmtId="4" fontId="14" fillId="0" borderId="1" xfId="0" applyNumberFormat="1" applyFont="1" applyBorder="1" applyAlignment="1">
      <alignment horizontal="right" vertical="center" wrapText="1"/>
    </xf>
    <xf numFmtId="0" fontId="1" fillId="0" borderId="11" xfId="0" applyFont="1" applyBorder="1" applyAlignment="1">
      <alignment horizontal="center" vertical="top"/>
    </xf>
    <xf numFmtId="4" fontId="9" fillId="0" borderId="10" xfId="0" applyNumberFormat="1" applyFont="1" applyBorder="1" applyAlignment="1">
      <alignment horizontal="right" vertical="top" wrapText="1"/>
    </xf>
    <xf numFmtId="4" fontId="14" fillId="0" borderId="10" xfId="0" applyNumberFormat="1" applyFont="1" applyBorder="1" applyAlignment="1">
      <alignment horizontal="right" vertical="top" wrapText="1"/>
    </xf>
    <xf numFmtId="0" fontId="0" fillId="0" borderId="0" xfId="0" applyAlignment="1">
      <alignment vertical="top" wrapText="1"/>
    </xf>
    <xf numFmtId="166" fontId="0" fillId="0" borderId="0" xfId="3" applyNumberFormat="1" applyFont="1" applyAlignment="1">
      <alignment horizontal="center" vertical="top"/>
    </xf>
    <xf numFmtId="166" fontId="18" fillId="0" borderId="0" xfId="3" applyNumberFormat="1" applyFont="1" applyAlignment="1">
      <alignment horizontal="center" vertical="top"/>
    </xf>
    <xf numFmtId="9" fontId="0" fillId="0" borderId="0" xfId="0" applyNumberFormat="1" applyAlignment="1">
      <alignment vertical="top"/>
    </xf>
    <xf numFmtId="0" fontId="0" fillId="0" borderId="0" xfId="0" applyAlignment="1">
      <alignment vertical="top"/>
    </xf>
    <xf numFmtId="0" fontId="32" fillId="0" borderId="0" xfId="0" applyFont="1" applyAlignment="1">
      <alignment vertical="top"/>
    </xf>
    <xf numFmtId="0" fontId="18" fillId="0" borderId="0" xfId="0" applyFont="1" applyAlignment="1">
      <alignment vertical="top"/>
    </xf>
    <xf numFmtId="0" fontId="9" fillId="0" borderId="9" xfId="0" applyFont="1" applyBorder="1" applyAlignment="1">
      <alignment horizontal="left" vertical="center" wrapText="1"/>
    </xf>
    <xf numFmtId="166" fontId="9" fillId="0" borderId="10" xfId="3" applyNumberFormat="1" applyFont="1" applyBorder="1" applyAlignment="1">
      <alignment horizontal="center" vertical="center" wrapText="1"/>
    </xf>
    <xf numFmtId="166" fontId="14" fillId="0" borderId="10" xfId="3" applyNumberFormat="1" applyFont="1" applyBorder="1" applyAlignment="1">
      <alignment horizontal="center" vertical="center" wrapText="1"/>
    </xf>
    <xf numFmtId="4" fontId="9" fillId="0" borderId="10" xfId="0" applyNumberFormat="1" applyFont="1" applyBorder="1" applyAlignment="1">
      <alignment vertical="center" wrapText="1"/>
    </xf>
    <xf numFmtId="4" fontId="14" fillId="0" borderId="10" xfId="0" applyNumberFormat="1" applyFont="1" applyBorder="1" applyAlignment="1">
      <alignment horizontal="right" vertical="center" wrapText="1"/>
    </xf>
    <xf numFmtId="0" fontId="9" fillId="0" borderId="86" xfId="0" applyFont="1" applyBorder="1" applyAlignment="1">
      <alignment horizontal="left" vertical="center" wrapText="1"/>
    </xf>
    <xf numFmtId="0" fontId="9" fillId="0" borderId="96" xfId="0" applyFont="1" applyBorder="1" applyAlignment="1">
      <alignment horizontal="center" vertical="center" wrapText="1"/>
    </xf>
    <xf numFmtId="4" fontId="9" fillId="0" borderId="10" xfId="0" applyNumberFormat="1" applyFont="1" applyBorder="1" applyAlignment="1">
      <alignment horizontal="right" vertical="center" wrapText="1"/>
    </xf>
    <xf numFmtId="0" fontId="8" fillId="0" borderId="10" xfId="0" quotePrefix="1" applyFont="1" applyBorder="1" applyAlignment="1">
      <alignment horizontal="center" vertical="center" wrapText="1"/>
    </xf>
    <xf numFmtId="0" fontId="9" fillId="0" borderId="10" xfId="0" quotePrefix="1" applyFont="1" applyBorder="1" applyAlignment="1">
      <alignment horizontal="center" vertical="center" wrapText="1"/>
    </xf>
    <xf numFmtId="0" fontId="9" fillId="0" borderId="0" xfId="0" applyFont="1" applyAlignment="1">
      <alignment horizontal="left" vertical="center" wrapText="1"/>
    </xf>
    <xf numFmtId="166" fontId="9" fillId="0" borderId="0" xfId="3" applyNumberFormat="1" applyFont="1" applyAlignment="1">
      <alignment horizontal="center" vertical="center" wrapText="1"/>
    </xf>
    <xf numFmtId="166" fontId="14" fillId="0" borderId="0" xfId="3" applyNumberFormat="1" applyFont="1" applyAlignment="1">
      <alignment horizontal="center" vertical="center" wrapText="1"/>
    </xf>
    <xf numFmtId="9"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center" vertical="center" wrapText="1"/>
    </xf>
    <xf numFmtId="4" fontId="9" fillId="0" borderId="0" xfId="0" applyNumberFormat="1" applyFont="1" applyAlignment="1">
      <alignment vertical="center" wrapText="1"/>
    </xf>
    <xf numFmtId="4" fontId="14" fillId="0" borderId="0" xfId="0" applyNumberFormat="1" applyFont="1" applyAlignment="1">
      <alignment horizontal="right" vertical="center" wrapText="1"/>
    </xf>
    <xf numFmtId="166" fontId="8" fillId="2" borderId="102" xfId="3" applyNumberFormat="1" applyFont="1" applyFill="1" applyBorder="1" applyAlignment="1">
      <alignment horizontal="center" vertical="center" wrapText="1"/>
    </xf>
    <xf numFmtId="166" fontId="11" fillId="2" borderId="102" xfId="3" applyNumberFormat="1" applyFont="1" applyFill="1" applyBorder="1" applyAlignment="1">
      <alignment horizontal="center" vertical="center" wrapText="1"/>
    </xf>
    <xf numFmtId="9" fontId="8" fillId="2" borderId="102" xfId="0" applyNumberFormat="1" applyFont="1" applyFill="1" applyBorder="1" applyAlignment="1">
      <alignment horizontal="center" vertical="center" wrapText="1"/>
    </xf>
    <xf numFmtId="0" fontId="8" fillId="2" borderId="102" xfId="0" applyFont="1" applyFill="1" applyBorder="1" applyAlignment="1">
      <alignment horizontal="center" vertical="center" wrapText="1"/>
    </xf>
    <xf numFmtId="0" fontId="8" fillId="2" borderId="103" xfId="0" applyFont="1" applyFill="1" applyBorder="1" applyAlignment="1">
      <alignment horizontal="center" vertical="center" wrapText="1"/>
    </xf>
    <xf numFmtId="0" fontId="8" fillId="2" borderId="102" xfId="0" applyFont="1" applyFill="1" applyBorder="1" applyAlignment="1">
      <alignment vertical="center" wrapText="1"/>
    </xf>
    <xf numFmtId="0" fontId="11" fillId="2" borderId="102" xfId="0" applyFont="1" applyFill="1" applyBorder="1" applyAlignment="1">
      <alignment horizontal="right" vertical="center" wrapText="1"/>
    </xf>
    <xf numFmtId="0" fontId="9" fillId="0" borderId="11" xfId="0" applyFont="1" applyBorder="1" applyAlignment="1">
      <alignment horizontal="center" vertical="center" wrapText="1"/>
    </xf>
    <xf numFmtId="4" fontId="9" fillId="0" borderId="0" xfId="0" applyNumberFormat="1" applyFont="1" applyAlignment="1">
      <alignment horizontal="right" vertical="center" wrapText="1"/>
    </xf>
    <xf numFmtId="166" fontId="9" fillId="0" borderId="1" xfId="3" applyNumberFormat="1" applyFont="1" applyFill="1" applyBorder="1" applyAlignment="1">
      <alignment horizontal="center" vertical="center" wrapText="1"/>
    </xf>
    <xf numFmtId="0" fontId="15" fillId="0" borderId="0" xfId="0" applyFont="1" applyAlignment="1">
      <alignment horizontal="left" vertical="center" wrapText="1"/>
    </xf>
    <xf numFmtId="166" fontId="15" fillId="0" borderId="0" xfId="3" applyNumberFormat="1" applyFont="1" applyAlignment="1">
      <alignment horizontal="center" vertical="center" wrapText="1"/>
    </xf>
    <xf numFmtId="166" fontId="31" fillId="0" borderId="0" xfId="3" applyNumberFormat="1" applyFont="1" applyAlignment="1">
      <alignment horizontal="center" vertical="center" wrapText="1"/>
    </xf>
    <xf numFmtId="9" fontId="15" fillId="0" borderId="0" xfId="0" applyNumberFormat="1" applyFont="1" applyAlignment="1">
      <alignment horizontal="center" vertical="center" wrapText="1"/>
    </xf>
    <xf numFmtId="0" fontId="15" fillId="0" borderId="0" xfId="0" applyFont="1" applyAlignment="1">
      <alignment horizontal="center" vertical="center" wrapText="1"/>
    </xf>
    <xf numFmtId="4" fontId="15" fillId="0" borderId="0" xfId="0" applyNumberFormat="1" applyFont="1" applyAlignment="1">
      <alignment vertical="center" wrapText="1"/>
    </xf>
    <xf numFmtId="4" fontId="31" fillId="0" borderId="0" xfId="0" applyNumberFormat="1" applyFont="1" applyAlignment="1">
      <alignment horizontal="right" vertical="center" wrapText="1"/>
    </xf>
    <xf numFmtId="0" fontId="7" fillId="0" borderId="0" xfId="0" applyFont="1"/>
    <xf numFmtId="0" fontId="7" fillId="0" borderId="0" xfId="0" applyFont="1" applyAlignment="1">
      <alignment horizontal="left"/>
    </xf>
    <xf numFmtId="0" fontId="1" fillId="0" borderId="0" xfId="0" applyFont="1" applyAlignment="1">
      <alignment horizontal="center"/>
    </xf>
    <xf numFmtId="0" fontId="7" fillId="0" borderId="0" xfId="0" applyFont="1" applyAlignment="1">
      <alignment horizontal="center"/>
    </xf>
    <xf numFmtId="0" fontId="7" fillId="0" borderId="0" xfId="0" applyFont="1" applyAlignment="1">
      <alignment horizontal="right"/>
    </xf>
    <xf numFmtId="0" fontId="1" fillId="0" borderId="0" xfId="0" applyFont="1"/>
    <xf numFmtId="0" fontId="1" fillId="2" borderId="6" xfId="0" applyFont="1" applyFill="1" applyBorder="1" applyAlignment="1">
      <alignment horizontal="center" vertical="top" wrapText="1"/>
    </xf>
    <xf numFmtId="9" fontId="9" fillId="0" borderId="27" xfId="2" applyFont="1" applyFill="1" applyBorder="1" applyAlignment="1">
      <alignment horizontal="center" vertical="top" wrapText="1"/>
    </xf>
    <xf numFmtId="0" fontId="1" fillId="0" borderId="28" xfId="0" applyFont="1" applyBorder="1" applyAlignment="1">
      <alignment horizontal="center" vertical="top" wrapText="1"/>
    </xf>
    <xf numFmtId="164" fontId="1" fillId="0" borderId="0" xfId="0" applyNumberFormat="1" applyFont="1"/>
    <xf numFmtId="0" fontId="9" fillId="0" borderId="104" xfId="0" applyFont="1" applyBorder="1" applyAlignment="1">
      <alignment horizontal="left" vertical="top" wrapText="1"/>
    </xf>
    <xf numFmtId="164" fontId="9" fillId="0" borderId="53" xfId="0" applyNumberFormat="1" applyFont="1" applyBorder="1" applyAlignment="1">
      <alignment horizontal="center" vertical="top" wrapText="1"/>
    </xf>
    <xf numFmtId="0" fontId="9" fillId="0" borderId="105" xfId="0" applyFont="1" applyBorder="1" applyAlignment="1">
      <alignment horizontal="left" vertical="top" wrapText="1"/>
    </xf>
    <xf numFmtId="164" fontId="9" fillId="0" borderId="78" xfId="0" applyNumberFormat="1" applyFont="1" applyBorder="1" applyAlignment="1">
      <alignment horizontal="center" vertical="top" wrapText="1"/>
    </xf>
    <xf numFmtId="0" fontId="9" fillId="0" borderId="78" xfId="0" applyFont="1" applyBorder="1" applyAlignment="1">
      <alignment horizontal="center" vertical="top" wrapText="1"/>
    </xf>
    <xf numFmtId="0" fontId="1" fillId="0" borderId="77" xfId="0" applyFont="1" applyBorder="1" applyAlignment="1">
      <alignment horizontal="center" vertical="top" wrapText="1"/>
    </xf>
    <xf numFmtId="0" fontId="9" fillId="0" borderId="106" xfId="0" applyFont="1" applyBorder="1" applyAlignment="1">
      <alignment horizontal="left" vertical="top" wrapText="1"/>
    </xf>
    <xf numFmtId="164" fontId="9" fillId="0" borderId="107" xfId="0" applyNumberFormat="1" applyFont="1" applyBorder="1" applyAlignment="1">
      <alignment horizontal="center" vertical="top" wrapText="1"/>
    </xf>
    <xf numFmtId="0" fontId="9" fillId="0" borderId="107" xfId="0" applyFont="1" applyBorder="1" applyAlignment="1">
      <alignment horizontal="center" vertical="top" wrapText="1"/>
    </xf>
    <xf numFmtId="0" fontId="1" fillId="0" borderId="108" xfId="0" applyFont="1" applyBorder="1" applyAlignment="1">
      <alignment horizontal="center" vertical="top" wrapText="1"/>
    </xf>
    <xf numFmtId="0" fontId="9" fillId="0" borderId="28" xfId="0" applyFont="1" applyBorder="1" applyAlignment="1">
      <alignment horizontal="center" vertical="top" wrapText="1"/>
    </xf>
    <xf numFmtId="164" fontId="10" fillId="0" borderId="78" xfId="0" applyNumberFormat="1" applyFont="1" applyBorder="1" applyAlignment="1">
      <alignment horizontal="center" vertical="top" wrapText="1"/>
    </xf>
    <xf numFmtId="0" fontId="9" fillId="0" borderId="77" xfId="0" applyFont="1" applyBorder="1" applyAlignment="1">
      <alignment horizontal="center" vertical="top" wrapText="1"/>
    </xf>
    <xf numFmtId="164" fontId="10" fillId="0" borderId="107" xfId="0" applyNumberFormat="1" applyFont="1" applyBorder="1" applyAlignment="1">
      <alignment horizontal="center" vertical="top" wrapText="1"/>
    </xf>
    <xf numFmtId="165" fontId="10" fillId="0" borderId="107" xfId="0" applyNumberFormat="1" applyFont="1" applyBorder="1" applyAlignment="1">
      <alignment horizontal="center" vertical="top" wrapText="1"/>
    </xf>
    <xf numFmtId="0" fontId="9" fillId="0" borderId="108" xfId="0" applyFont="1" applyBorder="1" applyAlignment="1">
      <alignment horizontal="center" vertical="top" wrapText="1"/>
    </xf>
    <xf numFmtId="165" fontId="10" fillId="0" borderId="78" xfId="0" applyNumberFormat="1" applyFont="1" applyBorder="1" applyAlignment="1">
      <alignment horizontal="center" vertical="top" wrapText="1"/>
    </xf>
    <xf numFmtId="0" fontId="1" fillId="0" borderId="22" xfId="0" applyFont="1" applyBorder="1"/>
    <xf numFmtId="0" fontId="1" fillId="0" borderId="70" xfId="0" applyFont="1" applyBorder="1" applyAlignment="1">
      <alignment horizontal="center"/>
    </xf>
    <xf numFmtId="0" fontId="8" fillId="2" borderId="109" xfId="0" applyFont="1" applyFill="1" applyBorder="1" applyAlignment="1">
      <alignment horizontal="left" vertical="top" wrapText="1"/>
    </xf>
    <xf numFmtId="0" fontId="1" fillId="0" borderId="7" xfId="0" applyFont="1" applyBorder="1"/>
    <xf numFmtId="8" fontId="1" fillId="0" borderId="1" xfId="0" applyNumberFormat="1" applyFont="1" applyBorder="1" applyAlignment="1">
      <alignment horizontal="center"/>
    </xf>
    <xf numFmtId="0" fontId="1" fillId="0" borderId="1" xfId="0" applyFont="1" applyBorder="1" applyAlignment="1">
      <alignment horizontal="center"/>
    </xf>
    <xf numFmtId="0" fontId="1" fillId="0" borderId="8" xfId="0" applyFont="1" applyBorder="1" applyAlignment="1">
      <alignment horizontal="center"/>
    </xf>
    <xf numFmtId="0" fontId="1" fillId="0" borderId="9" xfId="0" applyFont="1" applyBorder="1"/>
    <xf numFmtId="8" fontId="1" fillId="0" borderId="10" xfId="0" applyNumberFormat="1" applyFont="1" applyBorder="1" applyAlignment="1">
      <alignment horizontal="center"/>
    </xf>
    <xf numFmtId="9" fontId="9" fillId="0" borderId="30" xfId="2" applyFont="1" applyFill="1" applyBorder="1" applyAlignment="1">
      <alignment horizontal="center" vertical="top"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31" xfId="0" applyFont="1" applyBorder="1" applyAlignment="1">
      <alignment horizontal="center" vertical="top" wrapText="1"/>
    </xf>
    <xf numFmtId="0" fontId="1" fillId="0" borderId="18" xfId="0" applyFont="1" applyBorder="1"/>
    <xf numFmtId="0" fontId="1" fillId="0" borderId="19" xfId="0" applyFont="1" applyBorder="1" applyAlignment="1">
      <alignment horizontal="center"/>
    </xf>
    <xf numFmtId="0" fontId="1" fillId="0" borderId="20" xfId="0" applyFont="1" applyBorder="1" applyAlignment="1">
      <alignment horizontal="center"/>
    </xf>
    <xf numFmtId="0" fontId="8" fillId="2" borderId="56" xfId="0" applyFont="1" applyFill="1" applyBorder="1" applyAlignment="1" applyProtection="1">
      <alignment horizontal="center" vertical="top" wrapText="1"/>
      <protection locked="0"/>
    </xf>
    <xf numFmtId="0" fontId="9" fillId="0" borderId="19" xfId="0" applyFont="1" applyBorder="1" applyAlignment="1" applyProtection="1">
      <alignment vertical="top" wrapText="1"/>
      <protection locked="0"/>
    </xf>
    <xf numFmtId="0" fontId="9" fillId="0" borderId="19" xfId="0" applyFont="1" applyBorder="1" applyAlignment="1" applyProtection="1">
      <alignment vertical="top"/>
      <protection locked="0"/>
    </xf>
    <xf numFmtId="8" fontId="9" fillId="0" borderId="19" xfId="0" applyNumberFormat="1" applyFont="1" applyBorder="1" applyAlignment="1" applyProtection="1">
      <alignment horizontal="right" vertical="top"/>
      <protection locked="0"/>
    </xf>
    <xf numFmtId="8" fontId="9" fillId="0" borderId="19" xfId="0" quotePrefix="1" applyNumberFormat="1" applyFont="1" applyBorder="1" applyAlignment="1" applyProtection="1">
      <alignment horizontal="right" vertical="top"/>
      <protection locked="0"/>
    </xf>
    <xf numFmtId="9" fontId="9" fillId="0" borderId="19" xfId="0" quotePrefix="1" applyNumberFormat="1" applyFont="1" applyBorder="1" applyAlignment="1" applyProtection="1">
      <alignment horizontal="center" vertical="top"/>
      <protection locked="0"/>
    </xf>
    <xf numFmtId="164" fontId="9" fillId="0" borderId="19" xfId="0" applyNumberFormat="1" applyFont="1" applyBorder="1" applyAlignment="1" applyProtection="1">
      <alignment horizontal="center" vertical="top" wrapText="1"/>
      <protection locked="0"/>
    </xf>
    <xf numFmtId="8" fontId="9" fillId="0" borderId="19" xfId="0" quotePrefix="1" applyNumberFormat="1" applyFont="1" applyBorder="1" applyAlignment="1" applyProtection="1">
      <alignment horizontal="center" vertical="top"/>
      <protection locked="0"/>
    </xf>
    <xf numFmtId="0" fontId="9" fillId="0" borderId="19" xfId="0" applyFont="1" applyBorder="1" applyAlignment="1" applyProtection="1">
      <alignment horizontal="center" vertical="top" wrapText="1"/>
      <protection locked="0"/>
    </xf>
    <xf numFmtId="0" fontId="9" fillId="0" borderId="19" xfId="0" applyFont="1" applyBorder="1" applyAlignment="1" applyProtection="1">
      <alignment horizontal="center" vertical="top"/>
      <protection locked="0"/>
    </xf>
    <xf numFmtId="0" fontId="9" fillId="0" borderId="10" xfId="0" applyFont="1" applyBorder="1" applyAlignment="1" applyProtection="1">
      <alignment horizontal="right" vertical="top"/>
      <protection locked="0"/>
    </xf>
    <xf numFmtId="1" fontId="9" fillId="0" borderId="10" xfId="0" applyNumberFormat="1" applyFont="1" applyBorder="1" applyAlignment="1" applyProtection="1">
      <alignment horizontal="center" vertical="top"/>
      <protection locked="0"/>
    </xf>
    <xf numFmtId="1" fontId="9" fillId="0" borderId="10" xfId="0" applyNumberFormat="1" applyFont="1" applyBorder="1" applyAlignment="1" applyProtection="1">
      <alignment horizontal="center"/>
      <protection locked="0"/>
    </xf>
    <xf numFmtId="164" fontId="9" fillId="0" borderId="10" xfId="0" quotePrefix="1" applyNumberFormat="1" applyFont="1" applyBorder="1" applyAlignment="1" applyProtection="1">
      <alignment horizontal="center" vertical="center"/>
      <protection locked="0"/>
    </xf>
    <xf numFmtId="9" fontId="9" fillId="0" borderId="10" xfId="0" quotePrefix="1" applyNumberFormat="1" applyFont="1" applyBorder="1" applyAlignment="1" applyProtection="1">
      <alignment horizontal="center" vertical="center"/>
      <protection locked="0"/>
    </xf>
    <xf numFmtId="8" fontId="9" fillId="0" borderId="10" xfId="0" applyNumberFormat="1"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8" fillId="2" borderId="58" xfId="0" applyFont="1" applyFill="1" applyBorder="1" applyAlignment="1" applyProtection="1">
      <alignment horizontal="right" vertical="top" wrapText="1"/>
      <protection locked="0"/>
    </xf>
    <xf numFmtId="1" fontId="8" fillId="2" borderId="58" xfId="0" applyNumberFormat="1" applyFont="1" applyFill="1" applyBorder="1" applyAlignment="1" applyProtection="1">
      <alignment horizontal="center" vertical="top" wrapText="1"/>
      <protection locked="0"/>
    </xf>
    <xf numFmtId="0" fontId="8" fillId="2" borderId="58" xfId="0" applyFont="1" applyFill="1" applyBorder="1" applyAlignment="1" applyProtection="1">
      <alignment horizontal="center" vertical="top" wrapText="1"/>
      <protection locked="0"/>
    </xf>
    <xf numFmtId="164" fontId="8" fillId="2" borderId="58" xfId="0" applyNumberFormat="1" applyFont="1" applyFill="1" applyBorder="1" applyAlignment="1" applyProtection="1">
      <alignment horizontal="center" vertical="center" wrapText="1"/>
      <protection locked="0"/>
    </xf>
    <xf numFmtId="0" fontId="8" fillId="2" borderId="58" xfId="0" applyFont="1" applyFill="1" applyBorder="1" applyAlignment="1" applyProtection="1">
      <alignment horizontal="center" vertical="center" wrapText="1"/>
      <protection locked="0"/>
    </xf>
    <xf numFmtId="0" fontId="1" fillId="2" borderId="58" xfId="0" applyFont="1" applyFill="1" applyBorder="1" applyAlignment="1" applyProtection="1">
      <alignment horizontal="center" vertical="center" wrapText="1"/>
      <protection locked="0"/>
    </xf>
    <xf numFmtId="0" fontId="9" fillId="0" borderId="19" xfId="0" applyFont="1" applyBorder="1" applyAlignment="1" applyProtection="1">
      <alignment horizontal="left" vertical="top"/>
      <protection locked="0"/>
    </xf>
    <xf numFmtId="0" fontId="9" fillId="0" borderId="19" xfId="0" applyFont="1" applyBorder="1" applyAlignment="1" applyProtection="1">
      <alignment horizontal="right" vertical="top"/>
      <protection locked="0"/>
    </xf>
    <xf numFmtId="1" fontId="9" fillId="0" borderId="19" xfId="0" applyNumberFormat="1" applyFont="1" applyBorder="1" applyAlignment="1" applyProtection="1">
      <alignment horizontal="center" vertical="top"/>
      <protection locked="0"/>
    </xf>
    <xf numFmtId="164" fontId="9" fillId="0" borderId="19" xfId="0" applyNumberFormat="1" applyFont="1" applyBorder="1" applyAlignment="1" applyProtection="1">
      <alignment horizontal="center" vertical="center"/>
      <protection locked="0"/>
    </xf>
    <xf numFmtId="1" fontId="9" fillId="0" borderId="19" xfId="0" applyNumberFormat="1"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8" fontId="9" fillId="0" borderId="10" xfId="0" quotePrefix="1" applyNumberFormat="1" applyFont="1" applyBorder="1" applyAlignment="1" applyProtection="1">
      <alignment horizontal="right" vertical="top" wrapText="1"/>
      <protection locked="0"/>
    </xf>
    <xf numFmtId="164" fontId="9" fillId="0" borderId="10" xfId="0" quotePrefix="1" applyNumberFormat="1"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8" fontId="9" fillId="0" borderId="10" xfId="0" quotePrefix="1" applyNumberFormat="1" applyFont="1" applyBorder="1" applyAlignment="1">
      <alignment horizontal="center"/>
    </xf>
    <xf numFmtId="0" fontId="9" fillId="0" borderId="9" xfId="0" applyFont="1" applyBorder="1" applyAlignment="1">
      <alignment wrapText="1"/>
    </xf>
    <xf numFmtId="0" fontId="9" fillId="0" borderId="110" xfId="0" applyFont="1" applyBorder="1" applyAlignment="1" applyProtection="1">
      <alignment vertical="top" wrapText="1"/>
      <protection locked="0"/>
    </xf>
    <xf numFmtId="164" fontId="9" fillId="0" borderId="10" xfId="0" applyNumberFormat="1" applyFont="1" applyBorder="1" applyAlignment="1">
      <alignment horizontal="center"/>
    </xf>
    <xf numFmtId="164" fontId="14" fillId="0" borderId="10" xfId="0" applyNumberFormat="1" applyFont="1" applyBorder="1" applyAlignment="1">
      <alignment horizontal="center"/>
    </xf>
    <xf numFmtId="164" fontId="14" fillId="0" borderId="10" xfId="0" applyNumberFormat="1" applyFont="1" applyBorder="1" applyAlignment="1">
      <alignment horizontal="center" vertical="center"/>
    </xf>
    <xf numFmtId="1" fontId="9" fillId="0" borderId="10" xfId="0" applyNumberFormat="1" applyFont="1" applyBorder="1" applyAlignment="1">
      <alignment horizontal="center"/>
    </xf>
    <xf numFmtId="0" fontId="9" fillId="0" borderId="10" xfId="0" applyFont="1" applyBorder="1" applyAlignment="1">
      <alignment horizontal="center"/>
    </xf>
    <xf numFmtId="166" fontId="9" fillId="0" borderId="19" xfId="3" applyNumberFormat="1" applyFont="1" applyBorder="1" applyAlignment="1">
      <alignment horizontal="center" vertical="top" wrapText="1"/>
    </xf>
    <xf numFmtId="166" fontId="14" fillId="0" borderId="19" xfId="3" applyNumberFormat="1" applyFont="1" applyBorder="1" applyAlignment="1">
      <alignment horizontal="center" vertical="top" wrapText="1"/>
    </xf>
    <xf numFmtId="9" fontId="9" fillId="0" borderId="19" xfId="0" applyNumberFormat="1" applyFont="1" applyBorder="1" applyAlignment="1">
      <alignment horizontal="center" vertical="top" wrapText="1"/>
    </xf>
    <xf numFmtId="0" fontId="9" fillId="0" borderId="19" xfId="0" applyFont="1" applyBorder="1" applyAlignment="1">
      <alignment horizontal="center" vertical="top" wrapText="1"/>
    </xf>
    <xf numFmtId="4" fontId="9" fillId="0" borderId="58" xfId="0" applyNumberFormat="1" applyFont="1" applyBorder="1" applyAlignment="1">
      <alignment vertical="center" wrapText="1"/>
    </xf>
    <xf numFmtId="4" fontId="14" fillId="0" borderId="58" xfId="0" applyNumberFormat="1" applyFont="1" applyBorder="1" applyAlignment="1">
      <alignment horizontal="right" vertical="center" wrapText="1"/>
    </xf>
    <xf numFmtId="0" fontId="8" fillId="2" borderId="87" xfId="0" applyFont="1" applyFill="1" applyBorder="1" applyAlignment="1">
      <alignment horizontal="left" vertical="center" wrapText="1"/>
    </xf>
    <xf numFmtId="166" fontId="8" fillId="2" borderId="58" xfId="3" applyNumberFormat="1" applyFont="1" applyFill="1" applyBorder="1" applyAlignment="1">
      <alignment horizontal="center" vertical="center" wrapText="1"/>
    </xf>
    <xf numFmtId="166" fontId="11" fillId="2" borderId="58" xfId="3" applyNumberFormat="1" applyFont="1" applyFill="1" applyBorder="1" applyAlignment="1">
      <alignment horizontal="center" vertical="center" wrapText="1"/>
    </xf>
    <xf numFmtId="9" fontId="8" fillId="2" borderId="58" xfId="0" applyNumberFormat="1" applyFont="1" applyFill="1" applyBorder="1" applyAlignment="1">
      <alignment horizontal="center" vertical="center" wrapText="1"/>
    </xf>
    <xf numFmtId="0" fontId="8" fillId="2" borderId="58"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9" fillId="0" borderId="39" xfId="0" applyFont="1" applyBorder="1" applyAlignment="1">
      <alignment horizontal="left" vertical="center" wrapText="1"/>
    </xf>
    <xf numFmtId="166" fontId="9" fillId="0" borderId="39" xfId="3" applyNumberFormat="1" applyFont="1" applyFill="1" applyBorder="1" applyAlignment="1">
      <alignment horizontal="center" vertical="center" wrapText="1"/>
    </xf>
    <xf numFmtId="166" fontId="14" fillId="0" borderId="39" xfId="3" applyNumberFormat="1" applyFont="1" applyBorder="1" applyAlignment="1">
      <alignment horizontal="center" vertical="center" wrapText="1"/>
    </xf>
    <xf numFmtId="9" fontId="9" fillId="0" borderId="39" xfId="0" applyNumberFormat="1" applyFont="1" applyBorder="1" applyAlignment="1">
      <alignment horizontal="center" vertical="center" wrapText="1"/>
    </xf>
    <xf numFmtId="0" fontId="9" fillId="0" borderId="39" xfId="0" applyFont="1" applyBorder="1" applyAlignment="1">
      <alignment horizontal="center" vertical="center" wrapText="1"/>
    </xf>
    <xf numFmtId="166" fontId="9" fillId="0" borderId="10" xfId="3" applyNumberFormat="1" applyFont="1" applyFill="1" applyBorder="1" applyAlignment="1">
      <alignment horizontal="center" vertical="center" wrapText="1"/>
    </xf>
    <xf numFmtId="0" fontId="8" fillId="2" borderId="111" xfId="0" applyFont="1" applyFill="1" applyBorder="1" applyAlignment="1">
      <alignment horizontal="left" vertical="center" wrapText="1"/>
    </xf>
    <xf numFmtId="166" fontId="8" fillId="2" borderId="57" xfId="3" applyNumberFormat="1" applyFont="1" applyFill="1" applyBorder="1" applyAlignment="1">
      <alignment horizontal="center" vertical="center" wrapText="1"/>
    </xf>
    <xf numFmtId="166" fontId="11" fillId="2" borderId="57" xfId="3" applyNumberFormat="1" applyFont="1" applyFill="1" applyBorder="1" applyAlignment="1">
      <alignment horizontal="center" vertical="center" wrapText="1"/>
    </xf>
    <xf numFmtId="9" fontId="8" fillId="2" borderId="57" xfId="0" applyNumberFormat="1" applyFont="1" applyFill="1" applyBorder="1" applyAlignment="1">
      <alignment horizontal="center" vertical="center" wrapText="1"/>
    </xf>
    <xf numFmtId="0" fontId="8" fillId="2" borderId="57" xfId="0" applyFont="1" applyFill="1" applyBorder="1" applyAlignment="1">
      <alignment horizontal="center" vertical="center" wrapText="1"/>
    </xf>
    <xf numFmtId="0" fontId="1" fillId="2" borderId="59" xfId="0" applyFont="1" applyFill="1" applyBorder="1" applyAlignment="1">
      <alignment horizontal="center" vertical="center" wrapText="1"/>
    </xf>
    <xf numFmtId="0" fontId="9" fillId="0" borderId="19" xfId="0" applyFont="1" applyBorder="1" applyAlignment="1">
      <alignment horizontal="left" vertical="top" wrapText="1"/>
    </xf>
    <xf numFmtId="0" fontId="1" fillId="0" borderId="19" xfId="0" applyFont="1" applyBorder="1" applyAlignment="1">
      <alignment horizontal="center" vertical="top" wrapText="1"/>
    </xf>
    <xf numFmtId="164" fontId="9" fillId="0" borderId="112" xfId="0" applyNumberFormat="1" applyFont="1" applyBorder="1" applyAlignment="1" applyProtection="1">
      <alignment horizontal="center" vertical="top" wrapText="1"/>
      <protection locked="0"/>
    </xf>
    <xf numFmtId="164" fontId="9" fillId="0" borderId="47" xfId="0" applyNumberFormat="1" applyFont="1" applyBorder="1" applyAlignment="1" applyProtection="1">
      <alignment horizontal="right" vertical="top" wrapText="1"/>
      <protection locked="0"/>
    </xf>
    <xf numFmtId="0" fontId="8" fillId="0" borderId="83" xfId="0" applyFont="1" applyBorder="1" applyAlignment="1" applyProtection="1">
      <alignment vertical="top" wrapText="1"/>
      <protection locked="0"/>
    </xf>
    <xf numFmtId="164" fontId="15" fillId="0" borderId="0" xfId="0" applyNumberFormat="1" applyFont="1" applyAlignment="1" applyProtection="1">
      <alignment vertical="top"/>
      <protection locked="0"/>
    </xf>
    <xf numFmtId="8" fontId="15" fillId="0" borderId="0" xfId="0" applyNumberFormat="1" applyFont="1" applyAlignment="1" applyProtection="1">
      <alignment vertical="top"/>
      <protection locked="0"/>
    </xf>
    <xf numFmtId="0" fontId="8" fillId="0" borderId="23" xfId="0" applyFont="1" applyBorder="1" applyAlignment="1">
      <alignment horizontal="left" vertical="top" wrapText="1"/>
    </xf>
    <xf numFmtId="0" fontId="33" fillId="0" borderId="24" xfId="0" applyFont="1" applyBorder="1" applyAlignment="1">
      <alignment vertical="top" wrapText="1"/>
    </xf>
    <xf numFmtId="0" fontId="33" fillId="0" borderId="25" xfId="0" applyFont="1" applyBorder="1" applyAlignment="1">
      <alignment vertical="top" wrapText="1"/>
    </xf>
    <xf numFmtId="0" fontId="14" fillId="3" borderId="23" xfId="0" applyFont="1" applyFill="1" applyBorder="1" applyAlignment="1">
      <alignment horizontal="left" vertical="top" wrapText="1"/>
    </xf>
    <xf numFmtId="0" fontId="18" fillId="3" borderId="24" xfId="0" applyFont="1" applyFill="1" applyBorder="1" applyAlignment="1">
      <alignment vertical="top" wrapText="1"/>
    </xf>
    <xf numFmtId="0" fontId="18" fillId="3" borderId="25" xfId="0" applyFont="1" applyFill="1" applyBorder="1" applyAlignment="1">
      <alignmen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22" xfId="0" applyFont="1" applyBorder="1" applyAlignment="1">
      <alignment vertical="top" wrapText="1"/>
    </xf>
    <xf numFmtId="0" fontId="4" fillId="0" borderId="0" xfId="0" applyFont="1" applyAlignment="1">
      <alignment vertical="top" wrapText="1"/>
    </xf>
    <xf numFmtId="0" fontId="14" fillId="3" borderId="7" xfId="0" applyFont="1" applyFill="1" applyBorder="1" applyAlignment="1">
      <alignment horizontal="left" vertical="top" wrapText="1"/>
    </xf>
    <xf numFmtId="0" fontId="14" fillId="3" borderId="1" xfId="0" applyFont="1" applyFill="1" applyBorder="1" applyAlignment="1">
      <alignment horizontal="left" vertical="top" wrapText="1"/>
    </xf>
    <xf numFmtId="0" fontId="14" fillId="3" borderId="8" xfId="0" applyFont="1" applyFill="1" applyBorder="1" applyAlignment="1">
      <alignment horizontal="left" vertical="top" wrapText="1"/>
    </xf>
    <xf numFmtId="0" fontId="14" fillId="3" borderId="13" xfId="0" applyFont="1" applyFill="1" applyBorder="1" applyAlignment="1">
      <alignment horizontal="left" vertical="top" wrapText="1"/>
    </xf>
    <xf numFmtId="0" fontId="14" fillId="3" borderId="3" xfId="0" applyFont="1" applyFill="1" applyBorder="1" applyAlignment="1">
      <alignment horizontal="left" vertical="top" wrapText="1"/>
    </xf>
    <xf numFmtId="0" fontId="14" fillId="3" borderId="14" xfId="0" applyFont="1" applyFill="1" applyBorder="1" applyAlignment="1">
      <alignment horizontal="left" vertical="top" wrapText="1"/>
    </xf>
    <xf numFmtId="0" fontId="9" fillId="0" borderId="1" xfId="0" applyFont="1" applyBorder="1" applyAlignment="1" applyProtection="1">
      <alignment horizontal="left" vertical="top"/>
      <protection locked="0"/>
    </xf>
    <xf numFmtId="0" fontId="9" fillId="0" borderId="7"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8" fillId="2" borderId="0" xfId="0" applyFont="1" applyFill="1" applyAlignment="1" applyProtection="1">
      <alignment horizontal="left" vertical="top"/>
      <protection locked="0"/>
    </xf>
    <xf numFmtId="0" fontId="8" fillId="0" borderId="83"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8" fillId="0" borderId="1" xfId="0" applyFont="1" applyBorder="1" applyAlignment="1" applyProtection="1">
      <alignment horizontal="left" vertical="top"/>
      <protection locked="0"/>
    </xf>
    <xf numFmtId="0" fontId="23" fillId="0" borderId="83" xfId="0" applyFont="1" applyBorder="1" applyAlignment="1" applyProtection="1">
      <alignment horizontal="left" vertical="top" wrapText="1"/>
      <protection locked="0"/>
    </xf>
    <xf numFmtId="0" fontId="23" fillId="0" borderId="47"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8" fontId="9" fillId="0" borderId="0" xfId="0" applyNumberFormat="1" applyFont="1" applyAlignment="1" applyProtection="1">
      <alignment horizontal="center" vertical="top"/>
      <protection locked="0"/>
    </xf>
    <xf numFmtId="0" fontId="9" fillId="0" borderId="0" xfId="0" applyFont="1" applyAlignment="1" applyProtection="1">
      <alignment horizontal="center" vertical="top"/>
      <protection locked="0"/>
    </xf>
    <xf numFmtId="0" fontId="9" fillId="0" borderId="0" xfId="0" applyFont="1" applyAlignment="1" applyProtection="1">
      <alignment horizontal="center" vertical="center"/>
      <protection locked="0"/>
    </xf>
    <xf numFmtId="164" fontId="9" fillId="0" borderId="0" xfId="0" applyNumberFormat="1" applyFont="1" applyAlignment="1" applyProtection="1">
      <alignment horizontal="center" vertical="center"/>
      <protection locked="0"/>
    </xf>
    <xf numFmtId="0" fontId="9" fillId="0" borderId="83" xfId="0" applyFont="1" applyBorder="1" applyAlignment="1" applyProtection="1">
      <alignment horizontal="left"/>
      <protection locked="0"/>
    </xf>
    <xf numFmtId="0" fontId="9" fillId="0" borderId="47" xfId="0" applyFont="1" applyBorder="1" applyAlignment="1" applyProtection="1">
      <alignment horizontal="left"/>
      <protection locked="0"/>
    </xf>
    <xf numFmtId="0" fontId="23" fillId="0" borderId="0" xfId="0" applyFont="1" applyAlignment="1" applyProtection="1">
      <alignment vertical="top" wrapText="1"/>
      <protection locked="0"/>
    </xf>
    <xf numFmtId="0" fontId="8" fillId="0" borderId="0" xfId="0" applyFont="1" applyAlignment="1" applyProtection="1">
      <alignment horizontal="left" vertical="top"/>
      <protection locked="0"/>
    </xf>
    <xf numFmtId="1" fontId="9" fillId="0" borderId="0" xfId="0" applyNumberFormat="1" applyFont="1" applyAlignment="1" applyProtection="1">
      <alignment horizontal="center" vertical="top"/>
      <protection locked="0"/>
    </xf>
    <xf numFmtId="0" fontId="9" fillId="0" borderId="0" xfId="0" applyFont="1" applyAlignment="1" applyProtection="1">
      <alignment horizontal="left" vertical="top"/>
      <protection locked="0"/>
    </xf>
    <xf numFmtId="0" fontId="9" fillId="0" borderId="1" xfId="0" applyFont="1" applyBorder="1" applyAlignment="1" applyProtection="1">
      <alignment horizontal="left"/>
      <protection locked="0"/>
    </xf>
    <xf numFmtId="0" fontId="8" fillId="0" borderId="1" xfId="0" applyFont="1" applyBorder="1" applyAlignment="1" applyProtection="1">
      <alignment horizontal="left" vertical="center" wrapText="1"/>
      <protection locked="0"/>
    </xf>
    <xf numFmtId="0" fontId="8" fillId="0" borderId="83" xfId="0" applyFont="1" applyBorder="1" applyAlignment="1" applyProtection="1">
      <alignment horizontal="center" vertical="top" wrapText="1"/>
      <protection locked="0"/>
    </xf>
    <xf numFmtId="0" fontId="8" fillId="0" borderId="47" xfId="0" applyFont="1" applyBorder="1" applyAlignment="1" applyProtection="1">
      <alignment horizontal="center" vertical="top" wrapText="1"/>
      <protection locked="0"/>
    </xf>
    <xf numFmtId="0" fontId="9" fillId="0" borderId="0" xfId="0" applyFont="1" applyAlignment="1" applyProtection="1">
      <alignment horizontal="center"/>
      <protection locked="0"/>
    </xf>
    <xf numFmtId="0" fontId="9" fillId="0" borderId="83" xfId="0" applyFont="1" applyBorder="1" applyAlignment="1" applyProtection="1">
      <alignment horizontal="left" vertical="top"/>
      <protection locked="0"/>
    </xf>
    <xf numFmtId="0" fontId="9" fillId="0" borderId="47" xfId="0" applyFont="1" applyBorder="1" applyAlignment="1" applyProtection="1">
      <alignment horizontal="left" vertical="top"/>
      <protection locked="0"/>
    </xf>
    <xf numFmtId="0" fontId="9" fillId="0" borderId="10" xfId="0" applyFont="1" applyBorder="1" applyAlignment="1" applyProtection="1">
      <alignment horizontal="left"/>
      <protection locked="0"/>
    </xf>
    <xf numFmtId="0" fontId="9" fillId="0" borderId="1" xfId="0" applyFont="1" applyBorder="1" applyAlignment="1" applyProtection="1">
      <alignment vertical="center" wrapText="1"/>
      <protection locked="0"/>
    </xf>
    <xf numFmtId="0" fontId="8" fillId="2" borderId="58" xfId="0" applyFont="1" applyFill="1" applyBorder="1" applyAlignment="1" applyProtection="1">
      <alignment horizontal="left" vertical="top"/>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left" wrapText="1"/>
      <protection locked="0"/>
    </xf>
    <xf numFmtId="0" fontId="23" fillId="0" borderId="1" xfId="0" applyFont="1" applyBorder="1" applyAlignment="1" applyProtection="1">
      <alignment horizontal="left" vertical="top" wrapText="1"/>
      <protection locked="0"/>
    </xf>
    <xf numFmtId="0" fontId="8" fillId="0" borderId="1" xfId="0" applyFont="1" applyBorder="1" applyAlignment="1" applyProtection="1">
      <alignment horizontal="center"/>
      <protection locked="0"/>
    </xf>
    <xf numFmtId="0" fontId="9" fillId="0" borderId="83" xfId="0" applyFont="1" applyBorder="1" applyAlignment="1" applyProtection="1">
      <alignment horizontal="left" vertical="top" wrapText="1"/>
      <protection locked="0"/>
    </xf>
    <xf numFmtId="0" fontId="9" fillId="0" borderId="47" xfId="0" applyFont="1" applyBorder="1" applyAlignment="1" applyProtection="1">
      <alignment horizontal="left" vertical="top" wrapText="1"/>
      <protection locked="0"/>
    </xf>
    <xf numFmtId="0" fontId="9" fillId="0" borderId="10" xfId="0" applyFont="1" applyBorder="1" applyAlignment="1" applyProtection="1">
      <alignment horizontal="left" vertical="top"/>
      <protection locked="0"/>
    </xf>
    <xf numFmtId="0" fontId="8" fillId="0" borderId="1" xfId="0" applyFont="1" applyBorder="1" applyAlignment="1" applyProtection="1">
      <alignment horizontal="left"/>
      <protection locked="0"/>
    </xf>
  </cellXfs>
  <cellStyles count="4">
    <cellStyle name="]_x000d__x000a_Zoomed=1_x000d__x000a_Row=0_x000d__x000a_Column=0_x000d__x000a_Height=0_x000d__x000a_Width=0_x000d__x000a_FontName=FoxFont_x000d__x000a_FontStyle=0_x000d__x000a_FontSize=9_x000d__x000a_PrtFontName=FoxPrin" xfId="1" xr:uid="{00000000-0005-0000-0000-000000000000}"/>
    <cellStyle name="Currency" xfId="3" builtinId="4"/>
    <cellStyle name="Normal" xfId="0" builtinId="0"/>
    <cellStyle name="Percent" xfId="2" builtinId="5"/>
  </cellStyles>
  <dxfs count="0"/>
  <tableStyles count="0" defaultTableStyle="TableStyleMedium2" defaultPivotStyle="PivotStyleLight16"/>
  <colors>
    <mruColors>
      <color rgb="FFFFC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3368040</xdr:colOff>
      <xdr:row>596</xdr:row>
      <xdr:rowOff>0</xdr:rowOff>
    </xdr:from>
    <xdr:ext cx="184731" cy="264560"/>
    <xdr:sp macro="" textlink="">
      <xdr:nvSpPr>
        <xdr:cNvPr id="2" name="TextBox 1">
          <a:extLst>
            <a:ext uri="{FF2B5EF4-FFF2-40B4-BE49-F238E27FC236}">
              <a16:creationId xmlns:a16="http://schemas.microsoft.com/office/drawing/2014/main" id="{9D0726BE-51E4-48DB-9E93-FECE84E15CC4}"/>
            </a:ext>
          </a:extLst>
        </xdr:cNvPr>
        <xdr:cNvSpPr txBox="1"/>
      </xdr:nvSpPr>
      <xdr:spPr>
        <a:xfrm>
          <a:off x="605790" y="11372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1828800</xdr:colOff>
      <xdr:row>596</xdr:row>
      <xdr:rowOff>0</xdr:rowOff>
    </xdr:from>
    <xdr:ext cx="184731" cy="264560"/>
    <xdr:sp macro="" textlink="">
      <xdr:nvSpPr>
        <xdr:cNvPr id="3" name="TextBox 2">
          <a:extLst>
            <a:ext uri="{FF2B5EF4-FFF2-40B4-BE49-F238E27FC236}">
              <a16:creationId xmlns:a16="http://schemas.microsoft.com/office/drawing/2014/main" id="{AEFE3B36-959D-440D-801F-F556A4AC454D}"/>
            </a:ext>
          </a:extLst>
        </xdr:cNvPr>
        <xdr:cNvSpPr txBox="1"/>
      </xdr:nvSpPr>
      <xdr:spPr>
        <a:xfrm>
          <a:off x="609600" y="11372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92DD0-718F-40D2-8242-051F9D8FE13A}">
  <sheetPr>
    <pageSetUpPr fitToPage="1"/>
  </sheetPr>
  <dimension ref="A1:K77"/>
  <sheetViews>
    <sheetView tabSelected="1" zoomScaleNormal="100" workbookViewId="0"/>
  </sheetViews>
  <sheetFormatPr defaultColWidth="9.140625" defaultRowHeight="14.25" x14ac:dyDescent="0.2"/>
  <cols>
    <col min="1" max="1" width="55.85546875" style="833" customWidth="1"/>
    <col min="2" max="2" width="11.28515625" style="830" bestFit="1" customWidth="1"/>
    <col min="3" max="3" width="10.85546875" style="830" customWidth="1"/>
    <col min="4" max="4" width="8.85546875" style="830" customWidth="1"/>
    <col min="5" max="5" width="14.7109375" style="830" customWidth="1"/>
    <col min="6" max="6" width="12.28515625" style="830" bestFit="1" customWidth="1"/>
    <col min="7" max="7" width="19.28515625" style="830" bestFit="1" customWidth="1"/>
    <col min="8" max="16384" width="9.140625" style="833"/>
  </cols>
  <sheetData>
    <row r="1" spans="1:9" ht="15" x14ac:dyDescent="0.25">
      <c r="A1" s="828" t="s">
        <v>1516</v>
      </c>
      <c r="B1" s="829" t="s">
        <v>1517</v>
      </c>
      <c r="F1" s="831" t="s">
        <v>1518</v>
      </c>
      <c r="G1" s="832"/>
    </row>
    <row r="2" spans="1:9" ht="15" thickBot="1" x14ac:dyDescent="0.25"/>
    <row r="3" spans="1:9" ht="45.75" customHeight="1" x14ac:dyDescent="0.2">
      <c r="A3" s="3" t="s">
        <v>1519</v>
      </c>
      <c r="B3" s="2" t="s">
        <v>360</v>
      </c>
      <c r="C3" s="2" t="s">
        <v>4</v>
      </c>
      <c r="D3" s="2" t="s">
        <v>354</v>
      </c>
      <c r="E3" s="2" t="s">
        <v>1520</v>
      </c>
      <c r="F3" s="2" t="s">
        <v>7</v>
      </c>
      <c r="G3" s="834" t="s">
        <v>8</v>
      </c>
    </row>
    <row r="4" spans="1:9" x14ac:dyDescent="0.2">
      <c r="A4" s="47" t="s">
        <v>1521</v>
      </c>
      <c r="B4" s="113">
        <v>1.9</v>
      </c>
      <c r="C4" s="113">
        <v>2.1</v>
      </c>
      <c r="D4" s="835">
        <f>(C4-B4)/B4</f>
        <v>0.10526315789473695</v>
      </c>
      <c r="E4" s="48" t="s">
        <v>11</v>
      </c>
      <c r="F4" s="48" t="s">
        <v>1522</v>
      </c>
      <c r="G4" s="836" t="s">
        <v>13</v>
      </c>
      <c r="I4" s="837" t="s">
        <v>1</v>
      </c>
    </row>
    <row r="5" spans="1:9" x14ac:dyDescent="0.2">
      <c r="A5" s="838" t="s">
        <v>1523</v>
      </c>
      <c r="B5" s="839">
        <v>0</v>
      </c>
      <c r="C5" s="839">
        <v>0</v>
      </c>
      <c r="D5" s="835">
        <v>0</v>
      </c>
      <c r="E5" s="48" t="s">
        <v>11</v>
      </c>
      <c r="F5" s="48" t="s">
        <v>1522</v>
      </c>
      <c r="G5" s="836" t="s">
        <v>13</v>
      </c>
    </row>
    <row r="6" spans="1:9" x14ac:dyDescent="0.2">
      <c r="A6" s="840" t="s">
        <v>1524</v>
      </c>
      <c r="B6" s="841">
        <v>0.75</v>
      </c>
      <c r="C6" s="841">
        <v>0.85</v>
      </c>
      <c r="D6" s="835">
        <f t="shared" ref="D6" si="0">(C6-B6)/B6</f>
        <v>0.1333333333333333</v>
      </c>
      <c r="E6" s="48" t="s">
        <v>11</v>
      </c>
      <c r="F6" s="842" t="s">
        <v>1522</v>
      </c>
      <c r="G6" s="843" t="s">
        <v>13</v>
      </c>
    </row>
    <row r="7" spans="1:9" ht="15" thickBot="1" x14ac:dyDescent="0.25">
      <c r="A7" s="844"/>
      <c r="B7" s="845"/>
      <c r="C7" s="845"/>
      <c r="D7" s="845"/>
      <c r="E7" s="846"/>
      <c r="F7" s="846"/>
      <c r="G7" s="847"/>
    </row>
    <row r="8" spans="1:9" ht="45" x14ac:dyDescent="0.2">
      <c r="A8" s="3" t="s">
        <v>1525</v>
      </c>
      <c r="B8" s="2" t="str">
        <f>B3</f>
        <v>2023/24 Current
Charge</v>
      </c>
      <c r="C8" s="2" t="str">
        <f>C3</f>
        <v>2024/25 Proposed
Charge</v>
      </c>
      <c r="D8" s="2" t="s">
        <v>354</v>
      </c>
      <c r="E8" s="2" t="s">
        <v>1520</v>
      </c>
      <c r="F8" s="2" t="s">
        <v>7</v>
      </c>
      <c r="G8" s="834" t="s">
        <v>8</v>
      </c>
    </row>
    <row r="9" spans="1:9" x14ac:dyDescent="0.2">
      <c r="A9" s="47" t="s">
        <v>1526</v>
      </c>
      <c r="B9" s="113">
        <v>2.2000000000000002</v>
      </c>
      <c r="C9" s="113">
        <v>2.4</v>
      </c>
      <c r="D9" s="835">
        <f>(C9-B9)/B9</f>
        <v>9.0909090909090787E-2</v>
      </c>
      <c r="E9" s="48" t="s">
        <v>11</v>
      </c>
      <c r="F9" s="48" t="s">
        <v>1522</v>
      </c>
      <c r="G9" s="836" t="s">
        <v>13</v>
      </c>
    </row>
    <row r="10" spans="1:9" ht="28.5" x14ac:dyDescent="0.2">
      <c r="A10" s="47" t="s">
        <v>1527</v>
      </c>
      <c r="B10" s="113">
        <v>0</v>
      </c>
      <c r="C10" s="113">
        <v>0</v>
      </c>
      <c r="D10" s="835">
        <v>0</v>
      </c>
      <c r="E10" s="48" t="s">
        <v>11</v>
      </c>
      <c r="F10" s="48" t="s">
        <v>1522</v>
      </c>
      <c r="G10" s="836" t="s">
        <v>1528</v>
      </c>
    </row>
    <row r="11" spans="1:9" x14ac:dyDescent="0.2">
      <c r="A11" s="47" t="s">
        <v>1529</v>
      </c>
      <c r="B11" s="114">
        <v>2.4500000000000002</v>
      </c>
      <c r="C11" s="114">
        <v>2.7</v>
      </c>
      <c r="D11" s="835">
        <f>(C11-B11)/B11</f>
        <v>0.1020408163265306</v>
      </c>
      <c r="E11" s="48" t="s">
        <v>11</v>
      </c>
      <c r="F11" s="48" t="s">
        <v>1522</v>
      </c>
      <c r="G11" s="848" t="s">
        <v>13</v>
      </c>
    </row>
    <row r="12" spans="1:9" ht="28.5" x14ac:dyDescent="0.2">
      <c r="A12" s="47" t="s">
        <v>1530</v>
      </c>
      <c r="B12" s="114">
        <v>0</v>
      </c>
      <c r="C12" s="114">
        <v>0</v>
      </c>
      <c r="D12" s="835">
        <v>0</v>
      </c>
      <c r="E12" s="48" t="s">
        <v>11</v>
      </c>
      <c r="F12" s="48" t="s">
        <v>1522</v>
      </c>
      <c r="G12" s="848" t="s">
        <v>1528</v>
      </c>
    </row>
    <row r="13" spans="1:9" ht="28.5" x14ac:dyDescent="0.2">
      <c r="A13" s="47" t="s">
        <v>1531</v>
      </c>
      <c r="B13" s="114">
        <v>0</v>
      </c>
      <c r="C13" s="114">
        <v>0</v>
      </c>
      <c r="D13" s="835">
        <v>0</v>
      </c>
      <c r="E13" s="48" t="s">
        <v>11</v>
      </c>
      <c r="F13" s="48" t="s">
        <v>1522</v>
      </c>
      <c r="G13" s="848" t="s">
        <v>1528</v>
      </c>
    </row>
    <row r="14" spans="1:9" ht="28.5" x14ac:dyDescent="0.2">
      <c r="A14" s="47" t="s">
        <v>1532</v>
      </c>
      <c r="B14" s="114">
        <v>0</v>
      </c>
      <c r="C14" s="114">
        <v>0</v>
      </c>
      <c r="D14" s="835">
        <v>0</v>
      </c>
      <c r="E14" s="48" t="s">
        <v>11</v>
      </c>
      <c r="F14" s="48" t="s">
        <v>1522</v>
      </c>
      <c r="G14" s="848" t="s">
        <v>1528</v>
      </c>
    </row>
    <row r="15" spans="1:9" x14ac:dyDescent="0.2">
      <c r="A15" s="47" t="s">
        <v>1533</v>
      </c>
      <c r="B15" s="114">
        <v>2.4500000000000002</v>
      </c>
      <c r="C15" s="114">
        <v>2.7</v>
      </c>
      <c r="D15" s="835">
        <f>(C15-B15)/B15</f>
        <v>0.1020408163265306</v>
      </c>
      <c r="E15" s="48" t="s">
        <v>11</v>
      </c>
      <c r="F15" s="48" t="s">
        <v>1522</v>
      </c>
      <c r="G15" s="848" t="s">
        <v>13</v>
      </c>
    </row>
    <row r="16" spans="1:9" x14ac:dyDescent="0.2">
      <c r="A16" s="47" t="s">
        <v>1534</v>
      </c>
      <c r="B16" s="114">
        <v>2.95</v>
      </c>
      <c r="C16" s="114">
        <v>3.25</v>
      </c>
      <c r="D16" s="835">
        <f>(C16-B16)/B16</f>
        <v>0.10169491525423723</v>
      </c>
      <c r="E16" s="48" t="s">
        <v>11</v>
      </c>
      <c r="F16" s="48" t="s">
        <v>1522</v>
      </c>
      <c r="G16" s="848" t="s">
        <v>13</v>
      </c>
    </row>
    <row r="17" spans="1:11" ht="30" customHeight="1" x14ac:dyDescent="0.2">
      <c r="A17" s="47" t="s">
        <v>1535</v>
      </c>
      <c r="B17" s="114">
        <v>0</v>
      </c>
      <c r="C17" s="114">
        <v>0</v>
      </c>
      <c r="D17" s="835">
        <v>0</v>
      </c>
      <c r="E17" s="48" t="s">
        <v>11</v>
      </c>
      <c r="F17" s="48" t="s">
        <v>1522</v>
      </c>
      <c r="G17" s="848" t="s">
        <v>1528</v>
      </c>
    </row>
    <row r="18" spans="1:11" ht="15" customHeight="1" x14ac:dyDescent="0.2">
      <c r="A18" s="840" t="s">
        <v>1536</v>
      </c>
      <c r="B18" s="849">
        <v>0</v>
      </c>
      <c r="C18" s="849">
        <v>0</v>
      </c>
      <c r="D18" s="835">
        <v>0</v>
      </c>
      <c r="E18" s="48" t="s">
        <v>11</v>
      </c>
      <c r="F18" s="842" t="s">
        <v>1522</v>
      </c>
      <c r="G18" s="850" t="s">
        <v>1528</v>
      </c>
    </row>
    <row r="19" spans="1:11" ht="15" customHeight="1" thickBot="1" x14ac:dyDescent="0.25">
      <c r="A19" s="844"/>
      <c r="B19" s="851"/>
      <c r="C19" s="851"/>
      <c r="D19" s="851"/>
      <c r="E19" s="852"/>
      <c r="F19" s="846"/>
      <c r="G19" s="853"/>
    </row>
    <row r="20" spans="1:11" ht="45" x14ac:dyDescent="0.2">
      <c r="A20" s="3" t="s">
        <v>1537</v>
      </c>
      <c r="B20" s="2" t="str">
        <f>B3</f>
        <v>2023/24 Current
Charge</v>
      </c>
      <c r="C20" s="2" t="str">
        <f>C3</f>
        <v>2024/25 Proposed
Charge</v>
      </c>
      <c r="D20" s="2" t="s">
        <v>354</v>
      </c>
      <c r="E20" s="2" t="s">
        <v>1520</v>
      </c>
      <c r="F20" s="2" t="s">
        <v>7</v>
      </c>
      <c r="G20" s="834" t="s">
        <v>8</v>
      </c>
    </row>
    <row r="21" spans="1:11" x14ac:dyDescent="0.2">
      <c r="A21" s="840" t="s">
        <v>1538</v>
      </c>
      <c r="B21" s="849">
        <v>4.5999999999999996</v>
      </c>
      <c r="C21" s="849">
        <v>5</v>
      </c>
      <c r="D21" s="835">
        <f>(C21-B21)/B21</f>
        <v>8.6956521739130516E-2</v>
      </c>
      <c r="E21" s="854" t="s">
        <v>251</v>
      </c>
      <c r="F21" s="842" t="s">
        <v>1522</v>
      </c>
      <c r="G21" s="850" t="s">
        <v>13</v>
      </c>
    </row>
    <row r="22" spans="1:11" ht="15" thickBot="1" x14ac:dyDescent="0.25">
      <c r="A22" s="855"/>
      <c r="G22" s="856"/>
    </row>
    <row r="23" spans="1:11" ht="47.25" customHeight="1" x14ac:dyDescent="0.2">
      <c r="A23" s="857" t="s">
        <v>1539</v>
      </c>
      <c r="B23" s="2" t="str">
        <f>B3</f>
        <v>2023/24 Current
Charge</v>
      </c>
      <c r="C23" s="2" t="str">
        <f>C3</f>
        <v>2024/25 Proposed
Charge</v>
      </c>
      <c r="D23" s="2" t="s">
        <v>354</v>
      </c>
      <c r="E23" s="2" t="s">
        <v>1520</v>
      </c>
      <c r="F23" s="2" t="s">
        <v>7</v>
      </c>
      <c r="G23" s="834" t="s">
        <v>8</v>
      </c>
    </row>
    <row r="24" spans="1:11" x14ac:dyDescent="0.2">
      <c r="A24" s="858" t="s">
        <v>1540</v>
      </c>
      <c r="B24" s="859">
        <v>5.75</v>
      </c>
      <c r="C24" s="859">
        <v>6.3</v>
      </c>
      <c r="D24" s="835">
        <f>(C24-B24)/B24</f>
        <v>9.5652173913043453E-2</v>
      </c>
      <c r="E24" s="860" t="s">
        <v>11</v>
      </c>
      <c r="F24" s="860" t="s">
        <v>923</v>
      </c>
      <c r="G24" s="861" t="s">
        <v>13</v>
      </c>
      <c r="K24" s="835"/>
    </row>
    <row r="25" spans="1:11" x14ac:dyDescent="0.2">
      <c r="A25" s="858" t="s">
        <v>1541</v>
      </c>
      <c r="B25" s="859">
        <v>4.45</v>
      </c>
      <c r="C25" s="859">
        <v>4.9000000000000004</v>
      </c>
      <c r="D25" s="835">
        <f>(C25-B25)/B25</f>
        <v>0.10112359550561802</v>
      </c>
      <c r="E25" s="860" t="s">
        <v>11</v>
      </c>
      <c r="F25" s="860" t="s">
        <v>923</v>
      </c>
      <c r="G25" s="861" t="s">
        <v>13</v>
      </c>
    </row>
    <row r="26" spans="1:11" ht="15" thickBot="1" x14ac:dyDescent="0.25">
      <c r="A26" s="855"/>
      <c r="G26" s="856"/>
    </row>
    <row r="27" spans="1:11" ht="48" customHeight="1" x14ac:dyDescent="0.2">
      <c r="A27" s="857" t="s">
        <v>1542</v>
      </c>
      <c r="B27" s="2" t="str">
        <f>B3</f>
        <v>2023/24 Current
Charge</v>
      </c>
      <c r="C27" s="2" t="str">
        <f>C3</f>
        <v>2024/25 Proposed
Charge</v>
      </c>
      <c r="D27" s="2" t="s">
        <v>354</v>
      </c>
      <c r="E27" s="2" t="s">
        <v>1520</v>
      </c>
      <c r="F27" s="2" t="s">
        <v>7</v>
      </c>
      <c r="G27" s="834" t="s">
        <v>8</v>
      </c>
    </row>
    <row r="28" spans="1:11" ht="15" thickBot="1" x14ac:dyDescent="0.25">
      <c r="A28" s="862" t="s">
        <v>1543</v>
      </c>
      <c r="B28" s="863">
        <v>0</v>
      </c>
      <c r="C28" s="863">
        <v>0</v>
      </c>
      <c r="D28" s="864">
        <v>0</v>
      </c>
      <c r="E28" s="865" t="s">
        <v>266</v>
      </c>
      <c r="F28" s="865" t="s">
        <v>1544</v>
      </c>
      <c r="G28" s="866" t="s">
        <v>1528</v>
      </c>
    </row>
    <row r="29" spans="1:11" ht="15" x14ac:dyDescent="0.25">
      <c r="A29" s="828"/>
    </row>
    <row r="30" spans="1:11" ht="15" x14ac:dyDescent="0.25">
      <c r="A30" s="828"/>
    </row>
    <row r="31" spans="1:11" ht="15.75" thickBot="1" x14ac:dyDescent="0.3">
      <c r="A31" s="828"/>
      <c r="G31" s="832"/>
    </row>
    <row r="32" spans="1:11" ht="51" customHeight="1" x14ac:dyDescent="0.2">
      <c r="A32" s="3" t="s">
        <v>1545</v>
      </c>
      <c r="B32" s="2" t="str">
        <f>B3</f>
        <v>2023/24 Current
Charge</v>
      </c>
      <c r="C32" s="2" t="str">
        <f>C3</f>
        <v>2024/25 Proposed
Charge</v>
      </c>
      <c r="D32" s="2" t="s">
        <v>5</v>
      </c>
      <c r="E32" s="2" t="s">
        <v>1520</v>
      </c>
      <c r="F32" s="2" t="s">
        <v>7</v>
      </c>
      <c r="G32" s="834" t="s">
        <v>8</v>
      </c>
    </row>
    <row r="33" spans="1:8" ht="15" x14ac:dyDescent="0.2">
      <c r="A33" s="942" t="s">
        <v>1546</v>
      </c>
      <c r="B33" s="943"/>
      <c r="C33" s="943"/>
      <c r="D33" s="943"/>
      <c r="E33" s="943"/>
      <c r="F33" s="943"/>
      <c r="G33" s="944"/>
    </row>
    <row r="34" spans="1:8" x14ac:dyDescent="0.2">
      <c r="A34" s="47" t="s">
        <v>265</v>
      </c>
      <c r="B34" s="113">
        <v>22.6</v>
      </c>
      <c r="C34" s="113">
        <v>24.9</v>
      </c>
      <c r="D34" s="835">
        <f>(C34-B34)/B34</f>
        <v>0.10176991150442465</v>
      </c>
      <c r="E34" s="48" t="s">
        <v>266</v>
      </c>
      <c r="F34" s="48" t="s">
        <v>267</v>
      </c>
      <c r="G34" s="836" t="s">
        <v>13</v>
      </c>
      <c r="H34" s="837"/>
    </row>
    <row r="35" spans="1:8" x14ac:dyDescent="0.2">
      <c r="A35" s="47" t="s">
        <v>268</v>
      </c>
      <c r="B35" s="113">
        <v>14.1</v>
      </c>
      <c r="C35" s="113">
        <v>15.5</v>
      </c>
      <c r="D35" s="835">
        <f t="shared" ref="D35:D39" si="1">(C35-B35)/B35</f>
        <v>9.9290780141844004E-2</v>
      </c>
      <c r="E35" s="48" t="s">
        <v>266</v>
      </c>
      <c r="F35" s="48" t="s">
        <v>267</v>
      </c>
      <c r="G35" s="836" t="s">
        <v>13</v>
      </c>
      <c r="H35" s="837"/>
    </row>
    <row r="36" spans="1:8" x14ac:dyDescent="0.2">
      <c r="A36" s="47" t="s">
        <v>269</v>
      </c>
      <c r="B36" s="113">
        <v>22.6</v>
      </c>
      <c r="C36" s="113">
        <v>24.9</v>
      </c>
      <c r="D36" s="835">
        <f t="shared" si="1"/>
        <v>0.10176991150442465</v>
      </c>
      <c r="E36" s="48" t="s">
        <v>266</v>
      </c>
      <c r="F36" s="48" t="s">
        <v>267</v>
      </c>
      <c r="G36" s="836" t="s">
        <v>13</v>
      </c>
      <c r="H36" s="837"/>
    </row>
    <row r="37" spans="1:8" x14ac:dyDescent="0.2">
      <c r="A37" s="47" t="s">
        <v>270</v>
      </c>
      <c r="B37" s="113">
        <v>75</v>
      </c>
      <c r="C37" s="113">
        <v>82.5</v>
      </c>
      <c r="D37" s="835">
        <f t="shared" si="1"/>
        <v>0.1</v>
      </c>
      <c r="E37" s="48" t="s">
        <v>266</v>
      </c>
      <c r="F37" s="48" t="s">
        <v>267</v>
      </c>
      <c r="G37" s="836" t="s">
        <v>13</v>
      </c>
      <c r="H37" s="837"/>
    </row>
    <row r="38" spans="1:8" x14ac:dyDescent="0.2">
      <c r="A38" s="47" t="s">
        <v>271</v>
      </c>
      <c r="B38" s="114">
        <v>53.9</v>
      </c>
      <c r="C38" s="114">
        <v>59.3</v>
      </c>
      <c r="D38" s="835">
        <f t="shared" si="1"/>
        <v>0.1001855287569573</v>
      </c>
      <c r="E38" s="48" t="s">
        <v>266</v>
      </c>
      <c r="F38" s="48" t="s">
        <v>272</v>
      </c>
      <c r="G38" s="836" t="s">
        <v>13</v>
      </c>
      <c r="H38" s="837"/>
    </row>
    <row r="39" spans="1:8" x14ac:dyDescent="0.2">
      <c r="A39" s="47" t="s">
        <v>273</v>
      </c>
      <c r="B39" s="114">
        <v>27</v>
      </c>
      <c r="C39" s="114">
        <v>29.7</v>
      </c>
      <c r="D39" s="835">
        <f t="shared" si="1"/>
        <v>9.9999999999999978E-2</v>
      </c>
      <c r="E39" s="48" t="s">
        <v>266</v>
      </c>
      <c r="F39" s="48" t="s">
        <v>272</v>
      </c>
      <c r="G39" s="836" t="s">
        <v>13</v>
      </c>
      <c r="H39" s="837"/>
    </row>
    <row r="40" spans="1:8" x14ac:dyDescent="0.2">
      <c r="A40" s="47"/>
      <c r="B40" s="114"/>
      <c r="C40" s="114"/>
      <c r="D40" s="114"/>
      <c r="E40" s="49"/>
      <c r="F40" s="48"/>
      <c r="G40" s="836"/>
    </row>
    <row r="41" spans="1:8" ht="15" x14ac:dyDescent="0.2">
      <c r="A41" s="942" t="s">
        <v>1547</v>
      </c>
      <c r="B41" s="943"/>
      <c r="C41" s="943"/>
      <c r="D41" s="943"/>
      <c r="E41" s="943"/>
      <c r="F41" s="943"/>
      <c r="G41" s="944"/>
    </row>
    <row r="42" spans="1:8" x14ac:dyDescent="0.2">
      <c r="A42" s="47" t="s">
        <v>265</v>
      </c>
      <c r="B42" s="113">
        <v>22.6</v>
      </c>
      <c r="C42" s="113">
        <v>24.9</v>
      </c>
      <c r="D42" s="835">
        <f>(C42-B42)/B42</f>
        <v>0.10176991150442465</v>
      </c>
      <c r="E42" s="48" t="s">
        <v>266</v>
      </c>
      <c r="F42" s="48" t="s">
        <v>267</v>
      </c>
      <c r="G42" s="836" t="s">
        <v>13</v>
      </c>
      <c r="H42" s="837"/>
    </row>
    <row r="43" spans="1:8" x14ac:dyDescent="0.2">
      <c r="A43" s="47" t="s">
        <v>268</v>
      </c>
      <c r="B43" s="113">
        <v>14.1</v>
      </c>
      <c r="C43" s="113">
        <v>15.5</v>
      </c>
      <c r="D43" s="835">
        <f t="shared" ref="D43:D47" si="2">(C43-B43)/B43</f>
        <v>9.9290780141844004E-2</v>
      </c>
      <c r="E43" s="48" t="s">
        <v>266</v>
      </c>
      <c r="F43" s="48" t="s">
        <v>267</v>
      </c>
      <c r="G43" s="836" t="s">
        <v>13</v>
      </c>
      <c r="H43" s="837"/>
    </row>
    <row r="44" spans="1:8" x14ac:dyDescent="0.2">
      <c r="A44" s="47" t="s">
        <v>269</v>
      </c>
      <c r="B44" s="113">
        <v>22.6</v>
      </c>
      <c r="C44" s="113">
        <v>24.9</v>
      </c>
      <c r="D44" s="835">
        <f t="shared" si="2"/>
        <v>0.10176991150442465</v>
      </c>
      <c r="E44" s="48" t="s">
        <v>266</v>
      </c>
      <c r="F44" s="48" t="s">
        <v>267</v>
      </c>
      <c r="G44" s="836" t="s">
        <v>13</v>
      </c>
      <c r="H44" s="837"/>
    </row>
    <row r="45" spans="1:8" x14ac:dyDescent="0.2">
      <c r="A45" s="47" t="s">
        <v>270</v>
      </c>
      <c r="B45" s="113">
        <v>75</v>
      </c>
      <c r="C45" s="113">
        <v>82.5</v>
      </c>
      <c r="D45" s="835">
        <f t="shared" si="2"/>
        <v>0.1</v>
      </c>
      <c r="E45" s="48" t="s">
        <v>266</v>
      </c>
      <c r="F45" s="48" t="s">
        <v>267</v>
      </c>
      <c r="G45" s="836" t="s">
        <v>13</v>
      </c>
      <c r="H45" s="837"/>
    </row>
    <row r="46" spans="1:8" x14ac:dyDescent="0.2">
      <c r="A46" s="47" t="s">
        <v>271</v>
      </c>
      <c r="B46" s="114">
        <v>53.9</v>
      </c>
      <c r="C46" s="114">
        <v>59.3</v>
      </c>
      <c r="D46" s="835">
        <f t="shared" si="2"/>
        <v>0.1001855287569573</v>
      </c>
      <c r="E46" s="48" t="s">
        <v>266</v>
      </c>
      <c r="F46" s="48" t="s">
        <v>272</v>
      </c>
      <c r="G46" s="836" t="s">
        <v>13</v>
      </c>
      <c r="H46" s="837"/>
    </row>
    <row r="47" spans="1:8" x14ac:dyDescent="0.2">
      <c r="A47" s="47" t="s">
        <v>273</v>
      </c>
      <c r="B47" s="114">
        <v>27</v>
      </c>
      <c r="C47" s="114">
        <v>29.700000000000003</v>
      </c>
      <c r="D47" s="835">
        <f t="shared" si="2"/>
        <v>0.1000000000000001</v>
      </c>
      <c r="E47" s="48" t="s">
        <v>266</v>
      </c>
      <c r="F47" s="48" t="s">
        <v>272</v>
      </c>
      <c r="G47" s="836" t="s">
        <v>13</v>
      </c>
      <c r="H47" s="837"/>
    </row>
    <row r="48" spans="1:8" x14ac:dyDescent="0.2">
      <c r="A48" s="47" t="s">
        <v>1</v>
      </c>
      <c r="B48" s="114"/>
      <c r="C48" s="114"/>
      <c r="D48" s="114"/>
      <c r="E48" s="49"/>
      <c r="F48" s="48"/>
      <c r="G48" s="836"/>
    </row>
    <row r="49" spans="1:8" ht="15" x14ac:dyDescent="0.2">
      <c r="A49" s="942" t="s">
        <v>1548</v>
      </c>
      <c r="B49" s="943"/>
      <c r="C49" s="943"/>
      <c r="D49" s="943"/>
      <c r="E49" s="943"/>
      <c r="F49" s="943"/>
      <c r="G49" s="944"/>
    </row>
    <row r="50" spans="1:8" x14ac:dyDescent="0.2">
      <c r="A50" s="47" t="s">
        <v>265</v>
      </c>
      <c r="B50" s="113">
        <v>43.5</v>
      </c>
      <c r="C50" s="113">
        <v>47.9</v>
      </c>
      <c r="D50" s="835">
        <f>(C50-B50)/B50</f>
        <v>0.10114942528735629</v>
      </c>
      <c r="E50" s="48" t="s">
        <v>266</v>
      </c>
      <c r="F50" s="48" t="s">
        <v>267</v>
      </c>
      <c r="G50" s="836" t="s">
        <v>13</v>
      </c>
      <c r="H50" s="837"/>
    </row>
    <row r="51" spans="1:8" x14ac:dyDescent="0.2">
      <c r="A51" s="47" t="s">
        <v>268</v>
      </c>
      <c r="B51" s="113">
        <v>28.2</v>
      </c>
      <c r="C51" s="113">
        <v>31</v>
      </c>
      <c r="D51" s="835">
        <f t="shared" ref="D51:D55" si="3">(C51-B51)/B51</f>
        <v>9.9290780141844004E-2</v>
      </c>
      <c r="E51" s="48" t="s">
        <v>266</v>
      </c>
      <c r="F51" s="48" t="s">
        <v>267</v>
      </c>
      <c r="G51" s="836" t="s">
        <v>13</v>
      </c>
      <c r="H51" s="837"/>
    </row>
    <row r="52" spans="1:8" x14ac:dyDescent="0.2">
      <c r="A52" s="47" t="s">
        <v>269</v>
      </c>
      <c r="B52" s="113">
        <v>45.3</v>
      </c>
      <c r="C52" s="113">
        <v>49.9</v>
      </c>
      <c r="D52" s="835">
        <f t="shared" si="3"/>
        <v>0.10154525386313469</v>
      </c>
      <c r="E52" s="48" t="s">
        <v>266</v>
      </c>
      <c r="F52" s="48" t="s">
        <v>267</v>
      </c>
      <c r="G52" s="836" t="s">
        <v>13</v>
      </c>
      <c r="H52" s="837"/>
    </row>
    <row r="53" spans="1:8" x14ac:dyDescent="0.2">
      <c r="A53" s="47" t="s">
        <v>270</v>
      </c>
      <c r="B53" s="113">
        <v>149.9</v>
      </c>
      <c r="C53" s="113">
        <v>164.9</v>
      </c>
      <c r="D53" s="835">
        <f t="shared" si="3"/>
        <v>0.1000667111407605</v>
      </c>
      <c r="E53" s="48" t="s">
        <v>266</v>
      </c>
      <c r="F53" s="48" t="s">
        <v>267</v>
      </c>
      <c r="G53" s="836" t="s">
        <v>13</v>
      </c>
      <c r="H53" s="837"/>
    </row>
    <row r="54" spans="1:8" x14ac:dyDescent="0.2">
      <c r="A54" s="47" t="s">
        <v>271</v>
      </c>
      <c r="B54" s="114">
        <v>107.8</v>
      </c>
      <c r="C54" s="114">
        <v>118.6</v>
      </c>
      <c r="D54" s="835">
        <f t="shared" si="3"/>
        <v>0.1001855287569573</v>
      </c>
      <c r="E54" s="48" t="s">
        <v>266</v>
      </c>
      <c r="F54" s="48" t="s">
        <v>272</v>
      </c>
      <c r="G54" s="836" t="s">
        <v>13</v>
      </c>
      <c r="H54" s="837"/>
    </row>
    <row r="55" spans="1:8" x14ac:dyDescent="0.2">
      <c r="A55" s="47" t="s">
        <v>273</v>
      </c>
      <c r="B55" s="114">
        <v>54.1</v>
      </c>
      <c r="C55" s="114">
        <v>59.5</v>
      </c>
      <c r="D55" s="835">
        <f t="shared" si="3"/>
        <v>9.9815157116450989E-2</v>
      </c>
      <c r="E55" s="48" t="s">
        <v>266</v>
      </c>
      <c r="F55" s="48" t="s">
        <v>272</v>
      </c>
      <c r="G55" s="836" t="s">
        <v>13</v>
      </c>
      <c r="H55" s="837"/>
    </row>
    <row r="56" spans="1:8" x14ac:dyDescent="0.2">
      <c r="A56" s="47"/>
      <c r="B56" s="114"/>
      <c r="C56" s="114"/>
      <c r="D56" s="114"/>
      <c r="E56" s="49"/>
      <c r="F56" s="48"/>
      <c r="G56" s="836"/>
    </row>
    <row r="57" spans="1:8" ht="29.25" customHeight="1" x14ac:dyDescent="0.2">
      <c r="A57" s="942" t="s">
        <v>1549</v>
      </c>
      <c r="B57" s="943"/>
      <c r="C57" s="943"/>
      <c r="D57" s="943"/>
      <c r="E57" s="943"/>
      <c r="F57" s="943"/>
      <c r="G57" s="944"/>
    </row>
    <row r="58" spans="1:8" ht="15" customHeight="1" x14ac:dyDescent="0.2">
      <c r="A58" s="47" t="s">
        <v>265</v>
      </c>
      <c r="B58" s="113">
        <v>14</v>
      </c>
      <c r="C58" s="113">
        <v>15.4</v>
      </c>
      <c r="D58" s="835">
        <f>(C58-B58)/B58</f>
        <v>0.10000000000000002</v>
      </c>
      <c r="E58" s="48" t="s">
        <v>266</v>
      </c>
      <c r="F58" s="48" t="s">
        <v>278</v>
      </c>
      <c r="G58" s="836" t="s">
        <v>13</v>
      </c>
      <c r="H58" s="837"/>
    </row>
    <row r="59" spans="1:8" ht="15" customHeight="1" x14ac:dyDescent="0.2">
      <c r="A59" s="47" t="s">
        <v>268</v>
      </c>
      <c r="B59" s="113">
        <v>14</v>
      </c>
      <c r="C59" s="113">
        <v>15.4</v>
      </c>
      <c r="D59" s="835">
        <f t="shared" ref="D59:D63" si="4">(C59-B59)/B59</f>
        <v>0.10000000000000002</v>
      </c>
      <c r="E59" s="48" t="s">
        <v>266</v>
      </c>
      <c r="F59" s="48" t="s">
        <v>278</v>
      </c>
      <c r="G59" s="836" t="s">
        <v>13</v>
      </c>
      <c r="H59" s="837"/>
    </row>
    <row r="60" spans="1:8" ht="15" customHeight="1" x14ac:dyDescent="0.2">
      <c r="A60" s="47" t="s">
        <v>269</v>
      </c>
      <c r="B60" s="113">
        <v>14</v>
      </c>
      <c r="C60" s="113">
        <v>15.4</v>
      </c>
      <c r="D60" s="835">
        <f t="shared" si="4"/>
        <v>0.10000000000000002</v>
      </c>
      <c r="E60" s="48" t="s">
        <v>266</v>
      </c>
      <c r="F60" s="48" t="s">
        <v>278</v>
      </c>
      <c r="G60" s="836" t="s">
        <v>13</v>
      </c>
      <c r="H60" s="837"/>
    </row>
    <row r="61" spans="1:8" ht="15" customHeight="1" x14ac:dyDescent="0.2">
      <c r="A61" s="47" t="s">
        <v>270</v>
      </c>
      <c r="B61" s="113">
        <v>14</v>
      </c>
      <c r="C61" s="113">
        <v>15.4</v>
      </c>
      <c r="D61" s="835">
        <f t="shared" si="4"/>
        <v>0.10000000000000002</v>
      </c>
      <c r="E61" s="48" t="s">
        <v>266</v>
      </c>
      <c r="F61" s="48" t="s">
        <v>278</v>
      </c>
      <c r="G61" s="836" t="s">
        <v>13</v>
      </c>
      <c r="H61" s="837"/>
    </row>
    <row r="62" spans="1:8" ht="15" customHeight="1" x14ac:dyDescent="0.2">
      <c r="A62" s="47" t="s">
        <v>271</v>
      </c>
      <c r="B62" s="113">
        <f>14*2</f>
        <v>28</v>
      </c>
      <c r="C62" s="113">
        <v>30.8</v>
      </c>
      <c r="D62" s="835">
        <f t="shared" si="4"/>
        <v>0.10000000000000002</v>
      </c>
      <c r="E62" s="48" t="s">
        <v>266</v>
      </c>
      <c r="F62" s="48" t="s">
        <v>278</v>
      </c>
      <c r="G62" s="836" t="s">
        <v>13</v>
      </c>
      <c r="H62" s="837"/>
    </row>
    <row r="63" spans="1:8" ht="15" customHeight="1" x14ac:dyDescent="0.2">
      <c r="A63" s="47" t="s">
        <v>273</v>
      </c>
      <c r="B63" s="113">
        <v>14</v>
      </c>
      <c r="C63" s="113">
        <v>15.4</v>
      </c>
      <c r="D63" s="835">
        <f t="shared" si="4"/>
        <v>0.10000000000000002</v>
      </c>
      <c r="E63" s="48" t="s">
        <v>266</v>
      </c>
      <c r="F63" s="48" t="s">
        <v>278</v>
      </c>
      <c r="G63" s="836" t="s">
        <v>13</v>
      </c>
      <c r="H63" s="837"/>
    </row>
    <row r="64" spans="1:8" x14ac:dyDescent="0.2">
      <c r="A64" s="855"/>
      <c r="G64" s="856"/>
    </row>
    <row r="65" spans="1:8" ht="15" x14ac:dyDescent="0.2">
      <c r="A65" s="942" t="s">
        <v>1550</v>
      </c>
      <c r="B65" s="943"/>
      <c r="C65" s="943"/>
      <c r="D65" s="943"/>
      <c r="E65" s="943"/>
      <c r="F65" s="943"/>
      <c r="G65" s="944"/>
    </row>
    <row r="66" spans="1:8" x14ac:dyDescent="0.2">
      <c r="A66" s="47" t="s">
        <v>265</v>
      </c>
      <c r="B66" s="113">
        <v>13.8</v>
      </c>
      <c r="C66" s="113">
        <v>15.2</v>
      </c>
      <c r="D66" s="835">
        <f>(C66-B66)/B66</f>
        <v>0.10144927536231874</v>
      </c>
      <c r="E66" s="48" t="s">
        <v>266</v>
      </c>
      <c r="F66" s="48" t="s">
        <v>285</v>
      </c>
      <c r="G66" s="836" t="s">
        <v>13</v>
      </c>
      <c r="H66" s="837"/>
    </row>
    <row r="67" spans="1:8" x14ac:dyDescent="0.2">
      <c r="A67" s="47" t="s">
        <v>268</v>
      </c>
      <c r="B67" s="113">
        <v>13.8</v>
      </c>
      <c r="C67" s="113">
        <v>15.2</v>
      </c>
      <c r="D67" s="835">
        <f t="shared" ref="D67" si="5">(C67-B67)/B67</f>
        <v>0.10144927536231874</v>
      </c>
      <c r="E67" s="48" t="s">
        <v>266</v>
      </c>
      <c r="F67" s="48" t="s">
        <v>285</v>
      </c>
      <c r="G67" s="836" t="s">
        <v>13</v>
      </c>
      <c r="H67" s="837"/>
    </row>
    <row r="68" spans="1:8" x14ac:dyDescent="0.2">
      <c r="A68" s="855"/>
      <c r="C68" s="830" t="s">
        <v>1</v>
      </c>
      <c r="G68" s="856"/>
    </row>
    <row r="69" spans="1:8" ht="15" x14ac:dyDescent="0.2">
      <c r="A69" s="942" t="s">
        <v>1551</v>
      </c>
      <c r="B69" s="943"/>
      <c r="C69" s="943"/>
      <c r="D69" s="943"/>
      <c r="E69" s="943"/>
      <c r="F69" s="943"/>
      <c r="G69" s="944"/>
    </row>
    <row r="70" spans="1:8" ht="15" customHeight="1" x14ac:dyDescent="0.2">
      <c r="A70" s="47" t="s">
        <v>265</v>
      </c>
      <c r="B70" s="113">
        <v>11.3</v>
      </c>
      <c r="C70" s="113">
        <v>12.4</v>
      </c>
      <c r="D70" s="835">
        <f>(C70-B70)/B70</f>
        <v>9.7345132743362789E-2</v>
      </c>
      <c r="E70" s="48" t="s">
        <v>266</v>
      </c>
      <c r="F70" s="48" t="s">
        <v>267</v>
      </c>
      <c r="G70" s="836" t="s">
        <v>13</v>
      </c>
      <c r="H70" s="837"/>
    </row>
    <row r="71" spans="1:8" ht="15" customHeight="1" x14ac:dyDescent="0.2">
      <c r="A71" s="47" t="s">
        <v>268</v>
      </c>
      <c r="B71" s="113">
        <v>7</v>
      </c>
      <c r="C71" s="113">
        <v>7.7</v>
      </c>
      <c r="D71" s="835">
        <f t="shared" ref="D71:D75" si="6">(C71-B71)/B71</f>
        <v>0.10000000000000002</v>
      </c>
      <c r="E71" s="48" t="s">
        <v>266</v>
      </c>
      <c r="F71" s="48" t="s">
        <v>267</v>
      </c>
      <c r="G71" s="836" t="s">
        <v>13</v>
      </c>
      <c r="H71" s="837"/>
    </row>
    <row r="72" spans="1:8" ht="15" customHeight="1" x14ac:dyDescent="0.2">
      <c r="A72" s="47" t="s">
        <v>269</v>
      </c>
      <c r="B72" s="113">
        <v>11.3</v>
      </c>
      <c r="C72" s="113">
        <v>12.4</v>
      </c>
      <c r="D72" s="835">
        <f t="shared" si="6"/>
        <v>9.7345132743362789E-2</v>
      </c>
      <c r="E72" s="48" t="s">
        <v>266</v>
      </c>
      <c r="F72" s="48" t="s">
        <v>267</v>
      </c>
      <c r="G72" s="836" t="s">
        <v>13</v>
      </c>
      <c r="H72" s="837"/>
    </row>
    <row r="73" spans="1:8" ht="15" customHeight="1" x14ac:dyDescent="0.2">
      <c r="A73" s="47" t="s">
        <v>270</v>
      </c>
      <c r="B73" s="113">
        <v>37.5</v>
      </c>
      <c r="C73" s="113">
        <v>41.3</v>
      </c>
      <c r="D73" s="835">
        <f t="shared" si="6"/>
        <v>0.10133333333333326</v>
      </c>
      <c r="E73" s="48" t="s">
        <v>266</v>
      </c>
      <c r="F73" s="48" t="s">
        <v>267</v>
      </c>
      <c r="G73" s="836" t="s">
        <v>13</v>
      </c>
      <c r="H73" s="837"/>
    </row>
    <row r="74" spans="1:8" ht="15" customHeight="1" x14ac:dyDescent="0.2">
      <c r="A74" s="47" t="s">
        <v>271</v>
      </c>
      <c r="B74" s="114">
        <v>27</v>
      </c>
      <c r="C74" s="114">
        <v>29.7</v>
      </c>
      <c r="D74" s="835">
        <f t="shared" si="6"/>
        <v>9.9999999999999978E-2</v>
      </c>
      <c r="E74" s="48" t="s">
        <v>266</v>
      </c>
      <c r="F74" s="48" t="s">
        <v>272</v>
      </c>
      <c r="G74" s="836" t="s">
        <v>13</v>
      </c>
      <c r="H74" s="837"/>
    </row>
    <row r="75" spans="1:8" ht="15" customHeight="1" thickBot="1" x14ac:dyDescent="0.25">
      <c r="A75" s="50" t="s">
        <v>273</v>
      </c>
      <c r="B75" s="115">
        <v>13.5</v>
      </c>
      <c r="C75" s="115">
        <v>14.9</v>
      </c>
      <c r="D75" s="864">
        <f t="shared" si="6"/>
        <v>0.10370370370370373</v>
      </c>
      <c r="E75" s="48" t="s">
        <v>266</v>
      </c>
      <c r="F75" s="51" t="s">
        <v>272</v>
      </c>
      <c r="G75" s="867" t="s">
        <v>13</v>
      </c>
      <c r="H75" s="837"/>
    </row>
    <row r="76" spans="1:8" ht="15" customHeight="1" thickBot="1" x14ac:dyDescent="0.25">
      <c r="A76" s="868"/>
      <c r="B76" s="869"/>
      <c r="C76" s="869"/>
      <c r="D76" s="869"/>
      <c r="E76" s="869"/>
      <c r="F76" s="869"/>
      <c r="G76" s="870"/>
    </row>
    <row r="77" spans="1:8" ht="15" thickBot="1" x14ac:dyDescent="0.25">
      <c r="A77" s="868" t="s">
        <v>1552</v>
      </c>
      <c r="B77" s="869"/>
      <c r="C77" s="869"/>
      <c r="D77" s="869"/>
      <c r="E77" s="869"/>
      <c r="F77" s="869"/>
      <c r="G77" s="870"/>
    </row>
  </sheetData>
  <mergeCells count="6">
    <mergeCell ref="A69:G69"/>
    <mergeCell ref="A33:G33"/>
    <mergeCell ref="A41:G41"/>
    <mergeCell ref="A49:G49"/>
    <mergeCell ref="A57:G57"/>
    <mergeCell ref="A65:G65"/>
  </mergeCells>
  <pageMargins left="0.70866141732283472" right="0.70866141732283472" top="0.74803149606299213" bottom="0.74803149606299213" header="0.31496062992125984" footer="0.31496062992125984"/>
  <pageSetup paperSize="9" scale="54" orientation="portrait" r:id="rId1"/>
  <rowBreaks count="1" manualBreakCount="1">
    <brk id="3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30964-A861-4429-B905-12802E23F30B}">
  <sheetPr>
    <pageSetUpPr fitToPage="1"/>
  </sheetPr>
  <dimension ref="A1:K346"/>
  <sheetViews>
    <sheetView view="pageBreakPreview" zoomScaleNormal="115" zoomScaleSheetLayoutView="100" workbookViewId="0"/>
  </sheetViews>
  <sheetFormatPr defaultColWidth="9.140625" defaultRowHeight="14.25" x14ac:dyDescent="0.25"/>
  <cols>
    <col min="1" max="1" width="78.7109375" style="39" customWidth="1"/>
    <col min="2" max="3" width="10.85546875" style="52" customWidth="1"/>
    <col min="4" max="4" width="9.42578125" style="52" customWidth="1"/>
    <col min="5" max="5" width="11.85546875" style="40" customWidth="1"/>
    <col min="6" max="6" width="21.7109375" style="41" customWidth="1"/>
    <col min="7" max="7" width="19.28515625" style="40" bestFit="1" customWidth="1"/>
    <col min="8" max="8" width="61" style="39" customWidth="1"/>
    <col min="9" max="16384" width="9.140625" style="38"/>
  </cols>
  <sheetData>
    <row r="1" spans="1:8" ht="15" x14ac:dyDescent="0.25">
      <c r="A1" s="4" t="s">
        <v>0</v>
      </c>
      <c r="B1" s="83"/>
      <c r="C1" s="83"/>
      <c r="D1" s="83"/>
      <c r="E1" s="84"/>
      <c r="F1" s="85"/>
      <c r="G1" s="84" t="s">
        <v>1</v>
      </c>
      <c r="H1" s="75"/>
    </row>
    <row r="2" spans="1:8" ht="15.75" thickBot="1" x14ac:dyDescent="0.3">
      <c r="A2" s="75" t="s">
        <v>1</v>
      </c>
      <c r="B2" s="53"/>
      <c r="C2" s="53"/>
      <c r="D2" s="83"/>
      <c r="E2" s="84"/>
      <c r="F2" s="85"/>
      <c r="G2" s="84"/>
      <c r="H2" s="75"/>
    </row>
    <row r="3" spans="1:8" ht="45" x14ac:dyDescent="0.25">
      <c r="A3" s="3" t="s">
        <v>2</v>
      </c>
      <c r="B3" s="2" t="s">
        <v>3</v>
      </c>
      <c r="C3" s="2" t="s">
        <v>4</v>
      </c>
      <c r="D3" s="2" t="s">
        <v>5</v>
      </c>
      <c r="E3" s="2" t="s">
        <v>6</v>
      </c>
      <c r="F3" s="2" t="s">
        <v>7</v>
      </c>
      <c r="G3" s="86" t="s">
        <v>8</v>
      </c>
      <c r="H3" s="75"/>
    </row>
    <row r="4" spans="1:8" ht="28.5" customHeight="1" x14ac:dyDescent="0.25">
      <c r="A4" s="956" t="s">
        <v>9</v>
      </c>
      <c r="B4" s="957"/>
      <c r="C4" s="957"/>
      <c r="D4" s="957"/>
      <c r="E4" s="957"/>
      <c r="F4" s="957"/>
      <c r="G4" s="958"/>
      <c r="H4" s="75"/>
    </row>
    <row r="5" spans="1:8" x14ac:dyDescent="0.25">
      <c r="A5" s="6" t="s">
        <v>10</v>
      </c>
      <c r="B5" s="22">
        <v>217</v>
      </c>
      <c r="C5" s="22">
        <v>217</v>
      </c>
      <c r="D5" s="59">
        <f>(C5-B5)/B5</f>
        <v>0</v>
      </c>
      <c r="E5" s="7" t="s">
        <v>11</v>
      </c>
      <c r="F5" s="8" t="s">
        <v>12</v>
      </c>
      <c r="G5" s="87" t="s">
        <v>13</v>
      </c>
      <c r="H5" s="75"/>
    </row>
    <row r="6" spans="1:8" x14ac:dyDescent="0.25">
      <c r="A6" s="6" t="s">
        <v>14</v>
      </c>
      <c r="B6" s="22">
        <v>111</v>
      </c>
      <c r="C6" s="22">
        <v>111</v>
      </c>
      <c r="D6" s="59">
        <f t="shared" ref="D6:D34" si="0">(C6-B6)/B6</f>
        <v>0</v>
      </c>
      <c r="E6" s="7" t="s">
        <v>11</v>
      </c>
      <c r="F6" s="8" t="s">
        <v>15</v>
      </c>
      <c r="G6" s="87" t="s">
        <v>13</v>
      </c>
      <c r="H6" s="75"/>
    </row>
    <row r="7" spans="1:8" x14ac:dyDescent="0.25">
      <c r="A7" s="6" t="s">
        <v>16</v>
      </c>
      <c r="B7" s="22">
        <v>268</v>
      </c>
      <c r="C7" s="22">
        <v>268</v>
      </c>
      <c r="D7" s="59">
        <f t="shared" si="0"/>
        <v>0</v>
      </c>
      <c r="E7" s="7" t="s">
        <v>11</v>
      </c>
      <c r="F7" s="8" t="s">
        <v>17</v>
      </c>
      <c r="G7" s="87" t="s">
        <v>13</v>
      </c>
      <c r="H7" s="75"/>
    </row>
    <row r="8" spans="1:8" x14ac:dyDescent="0.25">
      <c r="A8" s="6" t="s">
        <v>18</v>
      </c>
      <c r="B8" s="22">
        <v>254</v>
      </c>
      <c r="C8" s="22">
        <v>254</v>
      </c>
      <c r="D8" s="59">
        <f t="shared" si="0"/>
        <v>0</v>
      </c>
      <c r="E8" s="7" t="s">
        <v>11</v>
      </c>
      <c r="F8" s="8" t="s">
        <v>12</v>
      </c>
      <c r="G8" s="87" t="s">
        <v>13</v>
      </c>
      <c r="H8" s="75"/>
    </row>
    <row r="9" spans="1:8" x14ac:dyDescent="0.25">
      <c r="A9" s="6" t="s">
        <v>19</v>
      </c>
      <c r="B9" s="22">
        <v>138</v>
      </c>
      <c r="C9" s="22">
        <v>138</v>
      </c>
      <c r="D9" s="59">
        <f t="shared" si="0"/>
        <v>0</v>
      </c>
      <c r="E9" s="7" t="s">
        <v>11</v>
      </c>
      <c r="F9" s="8" t="s">
        <v>15</v>
      </c>
      <c r="G9" s="87" t="s">
        <v>13</v>
      </c>
      <c r="H9" s="75"/>
    </row>
    <row r="10" spans="1:8" x14ac:dyDescent="0.25">
      <c r="A10" s="6" t="s">
        <v>20</v>
      </c>
      <c r="B10" s="22">
        <v>330</v>
      </c>
      <c r="C10" s="22">
        <v>330</v>
      </c>
      <c r="D10" s="59">
        <f t="shared" si="0"/>
        <v>0</v>
      </c>
      <c r="E10" s="7" t="s">
        <v>11</v>
      </c>
      <c r="F10" s="8" t="s">
        <v>17</v>
      </c>
      <c r="G10" s="87" t="s">
        <v>13</v>
      </c>
      <c r="H10" s="75"/>
    </row>
    <row r="11" spans="1:8" x14ac:dyDescent="0.25">
      <c r="A11" s="6" t="s">
        <v>21</v>
      </c>
      <c r="B11" s="22">
        <v>217</v>
      </c>
      <c r="C11" s="22">
        <v>217</v>
      </c>
      <c r="D11" s="59">
        <f t="shared" si="0"/>
        <v>0</v>
      </c>
      <c r="E11" s="7" t="s">
        <v>11</v>
      </c>
      <c r="F11" s="8" t="s">
        <v>12</v>
      </c>
      <c r="G11" s="87" t="s">
        <v>13</v>
      </c>
      <c r="H11" s="75"/>
    </row>
    <row r="12" spans="1:8" x14ac:dyDescent="0.25">
      <c r="A12" s="6" t="s">
        <v>22</v>
      </c>
      <c r="B12" s="22">
        <v>111</v>
      </c>
      <c r="C12" s="22">
        <v>111</v>
      </c>
      <c r="D12" s="59">
        <f t="shared" si="0"/>
        <v>0</v>
      </c>
      <c r="E12" s="7" t="s">
        <v>11</v>
      </c>
      <c r="F12" s="8" t="s">
        <v>15</v>
      </c>
      <c r="G12" s="87" t="s">
        <v>13</v>
      </c>
      <c r="H12" s="75"/>
    </row>
    <row r="13" spans="1:8" x14ac:dyDescent="0.25">
      <c r="A13" s="6" t="s">
        <v>23</v>
      </c>
      <c r="B13" s="22">
        <v>268</v>
      </c>
      <c r="C13" s="22">
        <v>268</v>
      </c>
      <c r="D13" s="59">
        <f t="shared" si="0"/>
        <v>0</v>
      </c>
      <c r="E13" s="7" t="s">
        <v>11</v>
      </c>
      <c r="F13" s="8" t="s">
        <v>17</v>
      </c>
      <c r="G13" s="87" t="s">
        <v>13</v>
      </c>
      <c r="H13" s="75"/>
    </row>
    <row r="14" spans="1:8" x14ac:dyDescent="0.25">
      <c r="A14" s="6" t="s">
        <v>24</v>
      </c>
      <c r="B14" s="22">
        <v>254</v>
      </c>
      <c r="C14" s="22">
        <v>254</v>
      </c>
      <c r="D14" s="59">
        <f t="shared" si="0"/>
        <v>0</v>
      </c>
      <c r="E14" s="7" t="s">
        <v>11</v>
      </c>
      <c r="F14" s="8" t="s">
        <v>12</v>
      </c>
      <c r="G14" s="87" t="s">
        <v>13</v>
      </c>
      <c r="H14" s="75"/>
    </row>
    <row r="15" spans="1:8" x14ac:dyDescent="0.25">
      <c r="A15" s="6" t="s">
        <v>25</v>
      </c>
      <c r="B15" s="22">
        <v>138</v>
      </c>
      <c r="C15" s="22">
        <v>138</v>
      </c>
      <c r="D15" s="59">
        <f t="shared" si="0"/>
        <v>0</v>
      </c>
      <c r="E15" s="7" t="s">
        <v>11</v>
      </c>
      <c r="F15" s="8" t="s">
        <v>15</v>
      </c>
      <c r="G15" s="87" t="s">
        <v>13</v>
      </c>
      <c r="H15" s="75"/>
    </row>
    <row r="16" spans="1:8" x14ac:dyDescent="0.25">
      <c r="A16" s="6" t="s">
        <v>26</v>
      </c>
      <c r="B16" s="22">
        <v>330</v>
      </c>
      <c r="C16" s="22">
        <v>330</v>
      </c>
      <c r="D16" s="59">
        <f t="shared" si="0"/>
        <v>0</v>
      </c>
      <c r="E16" s="7" t="s">
        <v>11</v>
      </c>
      <c r="F16" s="8" t="s">
        <v>17</v>
      </c>
      <c r="G16" s="87" t="s">
        <v>13</v>
      </c>
      <c r="H16" s="75"/>
    </row>
    <row r="17" spans="1:8" x14ac:dyDescent="0.25">
      <c r="A17" s="6" t="s">
        <v>27</v>
      </c>
      <c r="B17" s="22">
        <v>212</v>
      </c>
      <c r="C17" s="22">
        <v>212</v>
      </c>
      <c r="D17" s="59">
        <f t="shared" si="0"/>
        <v>0</v>
      </c>
      <c r="E17" s="7" t="s">
        <v>11</v>
      </c>
      <c r="F17" s="8" t="s">
        <v>12</v>
      </c>
      <c r="G17" s="87" t="s">
        <v>13</v>
      </c>
      <c r="H17" s="75"/>
    </row>
    <row r="18" spans="1:8" x14ac:dyDescent="0.25">
      <c r="A18" s="6" t="s">
        <v>28</v>
      </c>
      <c r="B18" s="22">
        <v>212</v>
      </c>
      <c r="C18" s="22">
        <v>212</v>
      </c>
      <c r="D18" s="59">
        <f t="shared" si="0"/>
        <v>0</v>
      </c>
      <c r="E18" s="7" t="s">
        <v>11</v>
      </c>
      <c r="F18" s="8" t="s">
        <v>17</v>
      </c>
      <c r="G18" s="87" t="s">
        <v>13</v>
      </c>
      <c r="H18" s="75"/>
    </row>
    <row r="19" spans="1:8" x14ac:dyDescent="0.25">
      <c r="A19" s="6" t="s">
        <v>29</v>
      </c>
      <c r="B19" s="22">
        <v>36</v>
      </c>
      <c r="C19" s="22">
        <v>36</v>
      </c>
      <c r="D19" s="59">
        <f t="shared" si="0"/>
        <v>0</v>
      </c>
      <c r="E19" s="7" t="s">
        <v>11</v>
      </c>
      <c r="F19" s="8" t="s">
        <v>12</v>
      </c>
      <c r="G19" s="87" t="s">
        <v>13</v>
      </c>
      <c r="H19" s="75"/>
    </row>
    <row r="20" spans="1:8" x14ac:dyDescent="0.25">
      <c r="A20" s="6" t="s">
        <v>30</v>
      </c>
      <c r="B20" s="22">
        <v>39.5</v>
      </c>
      <c r="C20" s="22">
        <v>39.5</v>
      </c>
      <c r="D20" s="59">
        <f t="shared" si="0"/>
        <v>0</v>
      </c>
      <c r="E20" s="7" t="s">
        <v>11</v>
      </c>
      <c r="F20" s="8" t="s">
        <v>12</v>
      </c>
      <c r="G20" s="87" t="s">
        <v>13</v>
      </c>
      <c r="H20" s="75"/>
    </row>
    <row r="21" spans="1:8" x14ac:dyDescent="0.25">
      <c r="A21" s="6" t="s">
        <v>31</v>
      </c>
      <c r="B21" s="22">
        <v>1.8</v>
      </c>
      <c r="C21" s="22">
        <v>1.8</v>
      </c>
      <c r="D21" s="59">
        <f t="shared" si="0"/>
        <v>0</v>
      </c>
      <c r="E21" s="7" t="s">
        <v>11</v>
      </c>
      <c r="F21" s="8" t="s">
        <v>32</v>
      </c>
      <c r="G21" s="87" t="s">
        <v>13</v>
      </c>
      <c r="H21" s="75"/>
    </row>
    <row r="22" spans="1:8" x14ac:dyDescent="0.25">
      <c r="A22" s="6" t="s">
        <v>33</v>
      </c>
      <c r="B22" s="22">
        <v>7.1</v>
      </c>
      <c r="C22" s="22">
        <v>7.1</v>
      </c>
      <c r="D22" s="59">
        <f t="shared" si="0"/>
        <v>0</v>
      </c>
      <c r="E22" s="7" t="s">
        <v>11</v>
      </c>
      <c r="F22" s="8" t="s">
        <v>32</v>
      </c>
      <c r="G22" s="87" t="s">
        <v>13</v>
      </c>
      <c r="H22" s="75"/>
    </row>
    <row r="23" spans="1:8" x14ac:dyDescent="0.25">
      <c r="A23" s="6" t="s">
        <v>34</v>
      </c>
      <c r="B23" s="22">
        <v>5.5</v>
      </c>
      <c r="C23" s="22">
        <v>5.5</v>
      </c>
      <c r="D23" s="59">
        <f t="shared" si="0"/>
        <v>0</v>
      </c>
      <c r="E23" s="7" t="s">
        <v>11</v>
      </c>
      <c r="F23" s="8" t="s">
        <v>32</v>
      </c>
      <c r="G23" s="87" t="s">
        <v>13</v>
      </c>
      <c r="H23" s="75"/>
    </row>
    <row r="24" spans="1:8" x14ac:dyDescent="0.25">
      <c r="A24" s="6" t="s">
        <v>35</v>
      </c>
      <c r="B24" s="22">
        <v>7</v>
      </c>
      <c r="C24" s="22">
        <v>7</v>
      </c>
      <c r="D24" s="59">
        <f t="shared" si="0"/>
        <v>0</v>
      </c>
      <c r="E24" s="7" t="s">
        <v>11</v>
      </c>
      <c r="F24" s="8" t="s">
        <v>32</v>
      </c>
      <c r="G24" s="87" t="s">
        <v>13</v>
      </c>
      <c r="H24" s="75"/>
    </row>
    <row r="25" spans="1:8" x14ac:dyDescent="0.25">
      <c r="A25" s="6" t="s">
        <v>36</v>
      </c>
      <c r="B25" s="22">
        <v>7.5</v>
      </c>
      <c r="C25" s="22">
        <v>7.5</v>
      </c>
      <c r="D25" s="59">
        <f t="shared" si="0"/>
        <v>0</v>
      </c>
      <c r="E25" s="7" t="s">
        <v>11</v>
      </c>
      <c r="F25" s="8" t="s">
        <v>32</v>
      </c>
      <c r="G25" s="87" t="s">
        <v>13</v>
      </c>
      <c r="H25" s="75"/>
    </row>
    <row r="26" spans="1:8" x14ac:dyDescent="0.25">
      <c r="A26" s="6" t="s">
        <v>37</v>
      </c>
      <c r="B26" s="22">
        <v>1.45</v>
      </c>
      <c r="C26" s="22">
        <v>1.45</v>
      </c>
      <c r="D26" s="59">
        <f t="shared" si="0"/>
        <v>0</v>
      </c>
      <c r="E26" s="7" t="s">
        <v>11</v>
      </c>
      <c r="F26" s="8" t="s">
        <v>32</v>
      </c>
      <c r="G26" s="87" t="s">
        <v>13</v>
      </c>
      <c r="H26" s="75"/>
    </row>
    <row r="27" spans="1:8" x14ac:dyDescent="0.25">
      <c r="A27" s="6" t="s">
        <v>38</v>
      </c>
      <c r="B27" s="22">
        <v>1.8</v>
      </c>
      <c r="C27" s="22">
        <v>1.8</v>
      </c>
      <c r="D27" s="59">
        <f t="shared" si="0"/>
        <v>0</v>
      </c>
      <c r="E27" s="7" t="s">
        <v>11</v>
      </c>
      <c r="F27" s="8" t="s">
        <v>39</v>
      </c>
      <c r="G27" s="87" t="s">
        <v>13</v>
      </c>
      <c r="H27" s="75"/>
    </row>
    <row r="28" spans="1:8" x14ac:dyDescent="0.25">
      <c r="A28" s="6" t="s">
        <v>40</v>
      </c>
      <c r="B28" s="22">
        <v>2.2999999999999998</v>
      </c>
      <c r="C28" s="22">
        <v>2.2999999999999998</v>
      </c>
      <c r="D28" s="59">
        <f t="shared" si="0"/>
        <v>0</v>
      </c>
      <c r="E28" s="7" t="s">
        <v>11</v>
      </c>
      <c r="F28" s="8" t="s">
        <v>32</v>
      </c>
      <c r="G28" s="87" t="s">
        <v>13</v>
      </c>
      <c r="H28" s="75"/>
    </row>
    <row r="29" spans="1:8" x14ac:dyDescent="0.25">
      <c r="A29" s="6" t="s">
        <v>41</v>
      </c>
      <c r="B29" s="22">
        <v>5.5</v>
      </c>
      <c r="C29" s="22">
        <v>5.5</v>
      </c>
      <c r="D29" s="59">
        <f t="shared" si="0"/>
        <v>0</v>
      </c>
      <c r="E29" s="7" t="s">
        <v>11</v>
      </c>
      <c r="F29" s="8" t="s">
        <v>32</v>
      </c>
      <c r="G29" s="87" t="s">
        <v>13</v>
      </c>
      <c r="H29" s="75"/>
    </row>
    <row r="30" spans="1:8" x14ac:dyDescent="0.25">
      <c r="A30" s="6" t="s">
        <v>42</v>
      </c>
      <c r="B30" s="22">
        <v>8</v>
      </c>
      <c r="C30" s="22">
        <v>8</v>
      </c>
      <c r="D30" s="59">
        <f t="shared" si="0"/>
        <v>0</v>
      </c>
      <c r="E30" s="7" t="s">
        <v>11</v>
      </c>
      <c r="F30" s="8" t="s">
        <v>32</v>
      </c>
      <c r="G30" s="87" t="s">
        <v>13</v>
      </c>
      <c r="H30" s="75"/>
    </row>
    <row r="31" spans="1:8" s="10" customFormat="1" x14ac:dyDescent="0.25">
      <c r="A31" s="6" t="s">
        <v>43</v>
      </c>
      <c r="B31" s="22">
        <v>2</v>
      </c>
      <c r="C31" s="22">
        <v>2</v>
      </c>
      <c r="D31" s="59">
        <f t="shared" si="0"/>
        <v>0</v>
      </c>
      <c r="E31" s="7" t="s">
        <v>11</v>
      </c>
      <c r="F31" s="8" t="s">
        <v>32</v>
      </c>
      <c r="G31" s="9" t="s">
        <v>13</v>
      </c>
      <c r="H31" s="16"/>
    </row>
    <row r="32" spans="1:8" s="10" customFormat="1" x14ac:dyDescent="0.25">
      <c r="A32" s="6" t="s">
        <v>44</v>
      </c>
      <c r="B32" s="22">
        <v>8.1</v>
      </c>
      <c r="C32" s="22">
        <v>8.1</v>
      </c>
      <c r="D32" s="59">
        <f t="shared" si="0"/>
        <v>0</v>
      </c>
      <c r="E32" s="7" t="s">
        <v>11</v>
      </c>
      <c r="F32" s="8" t="s">
        <v>32</v>
      </c>
      <c r="G32" s="9" t="s">
        <v>13</v>
      </c>
      <c r="H32" s="16"/>
    </row>
    <row r="33" spans="1:8" s="10" customFormat="1" x14ac:dyDescent="0.25">
      <c r="A33" s="6" t="s">
        <v>45</v>
      </c>
      <c r="B33" s="22">
        <v>4</v>
      </c>
      <c r="C33" s="22">
        <v>4</v>
      </c>
      <c r="D33" s="59">
        <f t="shared" si="0"/>
        <v>0</v>
      </c>
      <c r="E33" s="7" t="s">
        <v>11</v>
      </c>
      <c r="F33" s="8" t="s">
        <v>32</v>
      </c>
      <c r="G33" s="9" t="s">
        <v>13</v>
      </c>
      <c r="H33" s="16"/>
    </row>
    <row r="34" spans="1:8" s="10" customFormat="1" ht="15" thickBot="1" x14ac:dyDescent="0.3">
      <c r="A34" s="79" t="s">
        <v>46</v>
      </c>
      <c r="B34" s="24">
        <v>1.35</v>
      </c>
      <c r="C34" s="24">
        <v>1.35</v>
      </c>
      <c r="D34" s="60">
        <f t="shared" si="0"/>
        <v>0</v>
      </c>
      <c r="E34" s="15" t="s">
        <v>11</v>
      </c>
      <c r="F34" s="33" t="s">
        <v>47</v>
      </c>
      <c r="G34" s="80" t="s">
        <v>13</v>
      </c>
      <c r="H34" s="16"/>
    </row>
    <row r="35" spans="1:8" ht="15" thickBot="1" x14ac:dyDescent="0.3">
      <c r="A35" s="75"/>
      <c r="B35" s="83"/>
      <c r="C35" s="83"/>
      <c r="D35" s="83"/>
      <c r="E35" s="84"/>
      <c r="F35" s="85"/>
      <c r="G35" s="84"/>
      <c r="H35" s="75"/>
    </row>
    <row r="36" spans="1:8" ht="45" x14ac:dyDescent="0.25">
      <c r="A36" s="1" t="s">
        <v>310</v>
      </c>
      <c r="B36" s="2" t="s">
        <v>3</v>
      </c>
      <c r="C36" s="2" t="s">
        <v>4</v>
      </c>
      <c r="D36" s="2" t="s">
        <v>5</v>
      </c>
      <c r="E36" s="2" t="s">
        <v>6</v>
      </c>
      <c r="F36" s="2" t="s">
        <v>7</v>
      </c>
      <c r="G36" s="86" t="s">
        <v>8</v>
      </c>
      <c r="H36" s="75"/>
    </row>
    <row r="37" spans="1:8" ht="28.5" customHeight="1" x14ac:dyDescent="0.25">
      <c r="A37" s="953" t="s">
        <v>48</v>
      </c>
      <c r="B37" s="954"/>
      <c r="C37" s="954"/>
      <c r="D37" s="954"/>
      <c r="E37" s="954"/>
      <c r="F37" s="954"/>
      <c r="G37" s="955"/>
      <c r="H37" s="75"/>
    </row>
    <row r="38" spans="1:8" x14ac:dyDescent="0.25">
      <c r="A38" s="76" t="s">
        <v>49</v>
      </c>
      <c r="B38" s="88">
        <v>130</v>
      </c>
      <c r="C38" s="88">
        <v>130</v>
      </c>
      <c r="D38" s="59">
        <f t="shared" ref="D38:D77" si="1">(C38-B38)/B38</f>
        <v>0</v>
      </c>
      <c r="E38" s="7" t="s">
        <v>11</v>
      </c>
      <c r="F38" s="89" t="s">
        <v>15</v>
      </c>
      <c r="G38" s="90" t="s">
        <v>13</v>
      </c>
      <c r="H38" s="75"/>
    </row>
    <row r="39" spans="1:8" x14ac:dyDescent="0.25">
      <c r="A39" s="76" t="s">
        <v>50</v>
      </c>
      <c r="B39" s="88">
        <v>130</v>
      </c>
      <c r="C39" s="88">
        <v>130</v>
      </c>
      <c r="D39" s="59">
        <f t="shared" si="1"/>
        <v>0</v>
      </c>
      <c r="E39" s="7" t="s">
        <v>11</v>
      </c>
      <c r="F39" s="89" t="s">
        <v>15</v>
      </c>
      <c r="G39" s="90" t="s">
        <v>13</v>
      </c>
      <c r="H39" s="75"/>
    </row>
    <row r="40" spans="1:8" x14ac:dyDescent="0.25">
      <c r="A40" s="76" t="s">
        <v>51</v>
      </c>
      <c r="B40" s="88" t="s">
        <v>52</v>
      </c>
      <c r="C40" s="88" t="s">
        <v>52</v>
      </c>
      <c r="D40" s="59"/>
      <c r="E40" s="7"/>
      <c r="F40" s="89"/>
      <c r="G40" s="90" t="s">
        <v>13</v>
      </c>
      <c r="H40" s="75"/>
    </row>
    <row r="41" spans="1:8" x14ac:dyDescent="0.25">
      <c r="A41" s="76" t="s">
        <v>53</v>
      </c>
      <c r="B41" s="88">
        <v>565</v>
      </c>
      <c r="C41" s="88">
        <v>565</v>
      </c>
      <c r="D41" s="59">
        <f t="shared" si="1"/>
        <v>0</v>
      </c>
      <c r="E41" s="7" t="s">
        <v>11</v>
      </c>
      <c r="F41" s="89" t="s">
        <v>17</v>
      </c>
      <c r="G41" s="90" t="s">
        <v>13</v>
      </c>
      <c r="H41" s="75"/>
    </row>
    <row r="42" spans="1:8" x14ac:dyDescent="0.25">
      <c r="A42" s="76" t="s">
        <v>54</v>
      </c>
      <c r="B42" s="88">
        <v>565</v>
      </c>
      <c r="C42" s="88">
        <v>565</v>
      </c>
      <c r="D42" s="59">
        <f t="shared" si="1"/>
        <v>0</v>
      </c>
      <c r="E42" s="7" t="s">
        <v>11</v>
      </c>
      <c r="F42" s="89" t="s">
        <v>17</v>
      </c>
      <c r="G42" s="90" t="s">
        <v>13</v>
      </c>
      <c r="H42" s="75"/>
    </row>
    <row r="43" spans="1:8" x14ac:dyDescent="0.25">
      <c r="A43" s="76" t="s">
        <v>55</v>
      </c>
      <c r="B43" s="88">
        <v>485</v>
      </c>
      <c r="C43" s="88">
        <v>485</v>
      </c>
      <c r="D43" s="59">
        <f t="shared" si="1"/>
        <v>0</v>
      </c>
      <c r="E43" s="7" t="s">
        <v>11</v>
      </c>
      <c r="F43" s="89" t="s">
        <v>17</v>
      </c>
      <c r="G43" s="90" t="s">
        <v>13</v>
      </c>
      <c r="H43" s="75"/>
    </row>
    <row r="44" spans="1:8" x14ac:dyDescent="0.25">
      <c r="A44" s="76" t="s">
        <v>56</v>
      </c>
      <c r="B44" s="88">
        <v>485</v>
      </c>
      <c r="C44" s="88">
        <v>485</v>
      </c>
      <c r="D44" s="59">
        <f t="shared" si="1"/>
        <v>0</v>
      </c>
      <c r="E44" s="7" t="s">
        <v>11</v>
      </c>
      <c r="F44" s="89" t="s">
        <v>17</v>
      </c>
      <c r="G44" s="90" t="s">
        <v>13</v>
      </c>
      <c r="H44" s="75"/>
    </row>
    <row r="45" spans="1:8" x14ac:dyDescent="0.25">
      <c r="A45" s="76" t="s">
        <v>57</v>
      </c>
      <c r="B45" s="88">
        <v>216</v>
      </c>
      <c r="C45" s="88">
        <v>216</v>
      </c>
      <c r="D45" s="59">
        <f t="shared" si="1"/>
        <v>0</v>
      </c>
      <c r="E45" s="7" t="s">
        <v>11</v>
      </c>
      <c r="F45" s="89" t="s">
        <v>17</v>
      </c>
      <c r="G45" s="90" t="s">
        <v>13</v>
      </c>
      <c r="H45" s="75"/>
    </row>
    <row r="46" spans="1:8" x14ac:dyDescent="0.25">
      <c r="A46" s="76" t="s">
        <v>58</v>
      </c>
      <c r="B46" s="88">
        <v>216</v>
      </c>
      <c r="C46" s="88">
        <v>216</v>
      </c>
      <c r="D46" s="59">
        <f t="shared" si="1"/>
        <v>0</v>
      </c>
      <c r="E46" s="7" t="s">
        <v>11</v>
      </c>
      <c r="F46" s="89" t="s">
        <v>17</v>
      </c>
      <c r="G46" s="90" t="s">
        <v>13</v>
      </c>
      <c r="H46" s="75"/>
    </row>
    <row r="47" spans="1:8" x14ac:dyDescent="0.25">
      <c r="A47" s="76" t="s">
        <v>59</v>
      </c>
      <c r="B47" s="88">
        <v>276</v>
      </c>
      <c r="C47" s="88">
        <v>276</v>
      </c>
      <c r="D47" s="59">
        <f t="shared" si="1"/>
        <v>0</v>
      </c>
      <c r="E47" s="7" t="s">
        <v>11</v>
      </c>
      <c r="F47" s="89" t="s">
        <v>15</v>
      </c>
      <c r="G47" s="90" t="s">
        <v>13</v>
      </c>
      <c r="H47" s="75"/>
    </row>
    <row r="48" spans="1:8" x14ac:dyDescent="0.25">
      <c r="A48" s="76" t="s">
        <v>60</v>
      </c>
      <c r="B48" s="88">
        <v>276</v>
      </c>
      <c r="C48" s="88">
        <v>276</v>
      </c>
      <c r="D48" s="59">
        <f t="shared" si="1"/>
        <v>0</v>
      </c>
      <c r="E48" s="7" t="s">
        <v>11</v>
      </c>
      <c r="F48" s="89" t="s">
        <v>15</v>
      </c>
      <c r="G48" s="90" t="s">
        <v>13</v>
      </c>
      <c r="H48" s="75"/>
    </row>
    <row r="49" spans="1:8" s="10" customFormat="1" x14ac:dyDescent="0.25">
      <c r="A49" s="12" t="s">
        <v>61</v>
      </c>
      <c r="B49" s="13">
        <v>37.799999999999997</v>
      </c>
      <c r="C49" s="13">
        <v>37.799999999999997</v>
      </c>
      <c r="D49" s="59">
        <f t="shared" si="1"/>
        <v>0</v>
      </c>
      <c r="E49" s="7" t="s">
        <v>11</v>
      </c>
      <c r="F49" s="8" t="s">
        <v>12</v>
      </c>
      <c r="G49" s="14" t="s">
        <v>13</v>
      </c>
      <c r="H49" s="16"/>
    </row>
    <row r="50" spans="1:8" x14ac:dyDescent="0.25">
      <c r="A50" s="76" t="s">
        <v>62</v>
      </c>
      <c r="B50" s="88">
        <v>375</v>
      </c>
      <c r="C50" s="88">
        <v>375</v>
      </c>
      <c r="D50" s="59">
        <f t="shared" si="1"/>
        <v>0</v>
      </c>
      <c r="E50" s="7" t="s">
        <v>11</v>
      </c>
      <c r="F50" s="89" t="s">
        <v>17</v>
      </c>
      <c r="G50" s="90" t="s">
        <v>13</v>
      </c>
      <c r="H50" s="75"/>
    </row>
    <row r="51" spans="1:8" x14ac:dyDescent="0.25">
      <c r="A51" s="76" t="s">
        <v>63</v>
      </c>
      <c r="B51" s="88">
        <v>375</v>
      </c>
      <c r="C51" s="88">
        <v>375</v>
      </c>
      <c r="D51" s="59">
        <f t="shared" si="1"/>
        <v>0</v>
      </c>
      <c r="E51" s="7" t="s">
        <v>11</v>
      </c>
      <c r="F51" s="89" t="s">
        <v>17</v>
      </c>
      <c r="G51" s="90" t="s">
        <v>13</v>
      </c>
      <c r="H51" s="75"/>
    </row>
    <row r="52" spans="1:8" x14ac:dyDescent="0.25">
      <c r="A52" s="76" t="s">
        <v>64</v>
      </c>
      <c r="B52" s="88">
        <v>375</v>
      </c>
      <c r="C52" s="88">
        <v>375</v>
      </c>
      <c r="D52" s="59">
        <f t="shared" si="1"/>
        <v>0</v>
      </c>
      <c r="E52" s="7" t="s">
        <v>11</v>
      </c>
      <c r="F52" s="89" t="s">
        <v>17</v>
      </c>
      <c r="G52" s="90" t="s">
        <v>13</v>
      </c>
      <c r="H52" s="75"/>
    </row>
    <row r="53" spans="1:8" x14ac:dyDescent="0.25">
      <c r="A53" s="76" t="s">
        <v>65</v>
      </c>
      <c r="B53" s="88">
        <v>375</v>
      </c>
      <c r="C53" s="88">
        <v>375</v>
      </c>
      <c r="D53" s="59">
        <f t="shared" si="1"/>
        <v>0</v>
      </c>
      <c r="E53" s="7" t="s">
        <v>11</v>
      </c>
      <c r="F53" s="89" t="s">
        <v>17</v>
      </c>
      <c r="G53" s="90" t="s">
        <v>13</v>
      </c>
      <c r="H53" s="75"/>
    </row>
    <row r="54" spans="1:8" x14ac:dyDescent="0.25">
      <c r="A54" s="76" t="s">
        <v>66</v>
      </c>
      <c r="B54" s="88">
        <v>275</v>
      </c>
      <c r="C54" s="88">
        <v>275</v>
      </c>
      <c r="D54" s="59">
        <f t="shared" si="1"/>
        <v>0</v>
      </c>
      <c r="E54" s="7" t="s">
        <v>11</v>
      </c>
      <c r="F54" s="89" t="s">
        <v>17</v>
      </c>
      <c r="G54" s="90" t="s">
        <v>13</v>
      </c>
      <c r="H54" s="75"/>
    </row>
    <row r="55" spans="1:8" x14ac:dyDescent="0.25">
      <c r="A55" s="76" t="s">
        <v>67</v>
      </c>
      <c r="B55" s="88">
        <v>275</v>
      </c>
      <c r="C55" s="88">
        <v>275</v>
      </c>
      <c r="D55" s="59">
        <f t="shared" si="1"/>
        <v>0</v>
      </c>
      <c r="E55" s="7" t="s">
        <v>11</v>
      </c>
      <c r="F55" s="89" t="s">
        <v>17</v>
      </c>
      <c r="G55" s="90" t="s">
        <v>13</v>
      </c>
      <c r="H55" s="75"/>
    </row>
    <row r="56" spans="1:8" x14ac:dyDescent="0.25">
      <c r="A56" s="76" t="s">
        <v>68</v>
      </c>
      <c r="B56" s="88">
        <v>275</v>
      </c>
      <c r="C56" s="88">
        <v>275</v>
      </c>
      <c r="D56" s="59">
        <f t="shared" si="1"/>
        <v>0</v>
      </c>
      <c r="E56" s="7" t="s">
        <v>11</v>
      </c>
      <c r="F56" s="89" t="s">
        <v>69</v>
      </c>
      <c r="G56" s="90" t="s">
        <v>13</v>
      </c>
      <c r="H56" s="75"/>
    </row>
    <row r="57" spans="1:8" x14ac:dyDescent="0.25">
      <c r="A57" s="76" t="s">
        <v>70</v>
      </c>
      <c r="B57" s="88" t="s">
        <v>52</v>
      </c>
      <c r="C57" s="88" t="s">
        <v>52</v>
      </c>
      <c r="D57" s="59"/>
      <c r="E57" s="7" t="s">
        <v>71</v>
      </c>
      <c r="F57" s="89" t="s">
        <v>71</v>
      </c>
      <c r="G57" s="90" t="s">
        <v>13</v>
      </c>
      <c r="H57" s="75"/>
    </row>
    <row r="58" spans="1:8" x14ac:dyDescent="0.25">
      <c r="A58" s="76" t="s">
        <v>72</v>
      </c>
      <c r="B58" s="88">
        <v>126</v>
      </c>
      <c r="C58" s="88">
        <v>126</v>
      </c>
      <c r="D58" s="59">
        <f t="shared" si="1"/>
        <v>0</v>
      </c>
      <c r="E58" s="7" t="s">
        <v>11</v>
      </c>
      <c r="F58" s="89" t="s">
        <v>71</v>
      </c>
      <c r="G58" s="90" t="s">
        <v>13</v>
      </c>
      <c r="H58" s="75"/>
    </row>
    <row r="59" spans="1:8" x14ac:dyDescent="0.25">
      <c r="A59" s="76" t="s">
        <v>73</v>
      </c>
      <c r="B59" s="88">
        <v>60</v>
      </c>
      <c r="C59" s="88">
        <v>60</v>
      </c>
      <c r="D59" s="59">
        <f t="shared" si="1"/>
        <v>0</v>
      </c>
      <c r="E59" s="7" t="s">
        <v>11</v>
      </c>
      <c r="F59" s="89" t="s">
        <v>71</v>
      </c>
      <c r="G59" s="90" t="s">
        <v>13</v>
      </c>
      <c r="H59" s="75"/>
    </row>
    <row r="60" spans="1:8" x14ac:dyDescent="0.25">
      <c r="A60" s="76" t="s">
        <v>74</v>
      </c>
      <c r="B60" s="88">
        <v>276</v>
      </c>
      <c r="C60" s="88">
        <v>276</v>
      </c>
      <c r="D60" s="59">
        <f t="shared" si="1"/>
        <v>0</v>
      </c>
      <c r="E60" s="7" t="s">
        <v>11</v>
      </c>
      <c r="F60" s="89" t="s">
        <v>17</v>
      </c>
      <c r="G60" s="90" t="s">
        <v>13</v>
      </c>
      <c r="H60" s="75"/>
    </row>
    <row r="61" spans="1:8" x14ac:dyDescent="0.25">
      <c r="A61" s="76" t="s">
        <v>75</v>
      </c>
      <c r="B61" s="88">
        <v>276</v>
      </c>
      <c r="C61" s="88">
        <v>276</v>
      </c>
      <c r="D61" s="59">
        <f t="shared" si="1"/>
        <v>0</v>
      </c>
      <c r="E61" s="7" t="s">
        <v>11</v>
      </c>
      <c r="F61" s="89" t="s">
        <v>17</v>
      </c>
      <c r="G61" s="90" t="s">
        <v>13</v>
      </c>
      <c r="H61" s="75"/>
    </row>
    <row r="62" spans="1:8" x14ac:dyDescent="0.25">
      <c r="A62" s="76" t="s">
        <v>76</v>
      </c>
      <c r="B62" s="88">
        <v>276</v>
      </c>
      <c r="C62" s="88">
        <v>276</v>
      </c>
      <c r="D62" s="59">
        <f t="shared" si="1"/>
        <v>0</v>
      </c>
      <c r="E62" s="7" t="s">
        <v>11</v>
      </c>
      <c r="F62" s="89" t="s">
        <v>17</v>
      </c>
      <c r="G62" s="90" t="s">
        <v>13</v>
      </c>
      <c r="H62" s="75"/>
    </row>
    <row r="63" spans="1:8" x14ac:dyDescent="0.25">
      <c r="A63" s="76" t="s">
        <v>77</v>
      </c>
      <c r="B63" s="88">
        <v>276</v>
      </c>
      <c r="C63" s="88">
        <v>276</v>
      </c>
      <c r="D63" s="59">
        <f t="shared" si="1"/>
        <v>0</v>
      </c>
      <c r="E63" s="7" t="s">
        <v>11</v>
      </c>
      <c r="F63" s="89" t="s">
        <v>17</v>
      </c>
      <c r="G63" s="90" t="s">
        <v>13</v>
      </c>
      <c r="H63" s="75"/>
    </row>
    <row r="64" spans="1:8" x14ac:dyDescent="0.25">
      <c r="A64" s="76" t="s">
        <v>78</v>
      </c>
      <c r="B64" s="88">
        <v>222</v>
      </c>
      <c r="C64" s="88">
        <v>222</v>
      </c>
      <c r="D64" s="59">
        <f t="shared" si="1"/>
        <v>0</v>
      </c>
      <c r="E64" s="7" t="s">
        <v>11</v>
      </c>
      <c r="F64" s="89" t="s">
        <v>15</v>
      </c>
      <c r="G64" s="90" t="s">
        <v>13</v>
      </c>
      <c r="H64" s="75"/>
    </row>
    <row r="65" spans="1:8" x14ac:dyDescent="0.25">
      <c r="A65" s="76" t="s">
        <v>79</v>
      </c>
      <c r="B65" s="88">
        <v>222</v>
      </c>
      <c r="C65" s="88">
        <v>222</v>
      </c>
      <c r="D65" s="59">
        <f t="shared" si="1"/>
        <v>0</v>
      </c>
      <c r="E65" s="7" t="s">
        <v>11</v>
      </c>
      <c r="F65" s="89" t="s">
        <v>15</v>
      </c>
      <c r="G65" s="90" t="s">
        <v>13</v>
      </c>
      <c r="H65" s="75"/>
    </row>
    <row r="66" spans="1:8" x14ac:dyDescent="0.25">
      <c r="A66" s="76" t="s">
        <v>80</v>
      </c>
      <c r="B66" s="88">
        <v>280</v>
      </c>
      <c r="C66" s="88">
        <v>280</v>
      </c>
      <c r="D66" s="59">
        <f t="shared" si="1"/>
        <v>0</v>
      </c>
      <c r="E66" s="7" t="s">
        <v>11</v>
      </c>
      <c r="F66" s="89" t="s">
        <v>17</v>
      </c>
      <c r="G66" s="90" t="s">
        <v>13</v>
      </c>
      <c r="H66" s="75"/>
    </row>
    <row r="67" spans="1:8" x14ac:dyDescent="0.25">
      <c r="A67" s="76" t="s">
        <v>81</v>
      </c>
      <c r="B67" s="88">
        <v>275</v>
      </c>
      <c r="C67" s="88">
        <v>275</v>
      </c>
      <c r="D67" s="59">
        <f t="shared" si="1"/>
        <v>0</v>
      </c>
      <c r="E67" s="7" t="s">
        <v>11</v>
      </c>
      <c r="F67" s="89" t="s">
        <v>17</v>
      </c>
      <c r="G67" s="90" t="s">
        <v>13</v>
      </c>
      <c r="H67" s="75"/>
    </row>
    <row r="68" spans="1:8" x14ac:dyDescent="0.25">
      <c r="A68" s="76" t="s">
        <v>82</v>
      </c>
      <c r="B68" s="88">
        <v>63</v>
      </c>
      <c r="C68" s="88">
        <v>63</v>
      </c>
      <c r="D68" s="59">
        <f t="shared" si="1"/>
        <v>0</v>
      </c>
      <c r="E68" s="7" t="s">
        <v>11</v>
      </c>
      <c r="F68" s="89" t="s">
        <v>83</v>
      </c>
      <c r="G68" s="90" t="s">
        <v>13</v>
      </c>
      <c r="H68" s="75"/>
    </row>
    <row r="69" spans="1:8" x14ac:dyDescent="0.25">
      <c r="A69" s="76" t="s">
        <v>84</v>
      </c>
      <c r="B69" s="88">
        <v>143</v>
      </c>
      <c r="C69" s="88">
        <v>143</v>
      </c>
      <c r="D69" s="59">
        <f t="shared" si="1"/>
        <v>0</v>
      </c>
      <c r="E69" s="7" t="s">
        <v>11</v>
      </c>
      <c r="F69" s="89" t="s">
        <v>83</v>
      </c>
      <c r="G69" s="90" t="s">
        <v>13</v>
      </c>
      <c r="H69" s="75"/>
    </row>
    <row r="70" spans="1:8" x14ac:dyDescent="0.25">
      <c r="A70" s="76" t="s">
        <v>85</v>
      </c>
      <c r="B70" s="88">
        <v>525</v>
      </c>
      <c r="C70" s="88">
        <v>525</v>
      </c>
      <c r="D70" s="59">
        <f t="shared" si="1"/>
        <v>0</v>
      </c>
      <c r="E70" s="7" t="s">
        <v>11</v>
      </c>
      <c r="F70" s="89" t="s">
        <v>83</v>
      </c>
      <c r="G70" s="90" t="s">
        <v>13</v>
      </c>
      <c r="H70" s="75"/>
    </row>
    <row r="71" spans="1:8" x14ac:dyDescent="0.25">
      <c r="A71" s="76" t="s">
        <v>86</v>
      </c>
      <c r="B71" s="88">
        <v>27.3</v>
      </c>
      <c r="C71" s="88">
        <v>27.3</v>
      </c>
      <c r="D71" s="59">
        <f t="shared" si="1"/>
        <v>0</v>
      </c>
      <c r="E71" s="7" t="s">
        <v>11</v>
      </c>
      <c r="F71" s="89" t="s">
        <v>87</v>
      </c>
      <c r="G71" s="90" t="s">
        <v>13</v>
      </c>
      <c r="H71" s="75"/>
    </row>
    <row r="72" spans="1:8" x14ac:dyDescent="0.25">
      <c r="A72" s="76" t="s">
        <v>88</v>
      </c>
      <c r="B72" s="88">
        <v>32.5</v>
      </c>
      <c r="C72" s="88">
        <v>32.5</v>
      </c>
      <c r="D72" s="59">
        <f t="shared" si="1"/>
        <v>0</v>
      </c>
      <c r="E72" s="7" t="s">
        <v>11</v>
      </c>
      <c r="F72" s="89" t="s">
        <v>17</v>
      </c>
      <c r="G72" s="90" t="s">
        <v>13</v>
      </c>
      <c r="H72" s="75"/>
    </row>
    <row r="73" spans="1:8" x14ac:dyDescent="0.25">
      <c r="A73" s="76" t="s">
        <v>89</v>
      </c>
      <c r="B73" s="88">
        <v>32.5</v>
      </c>
      <c r="C73" s="88">
        <v>32.5</v>
      </c>
      <c r="D73" s="59">
        <f t="shared" si="1"/>
        <v>0</v>
      </c>
      <c r="E73" s="7" t="s">
        <v>11</v>
      </c>
      <c r="F73" s="89" t="s">
        <v>17</v>
      </c>
      <c r="G73" s="90" t="s">
        <v>13</v>
      </c>
      <c r="H73" s="75"/>
    </row>
    <row r="74" spans="1:8" x14ac:dyDescent="0.25">
      <c r="A74" s="76" t="s">
        <v>90</v>
      </c>
      <c r="B74" s="88">
        <v>194</v>
      </c>
      <c r="C74" s="88">
        <v>194</v>
      </c>
      <c r="D74" s="59">
        <f t="shared" si="1"/>
        <v>0</v>
      </c>
      <c r="E74" s="7" t="s">
        <v>11</v>
      </c>
      <c r="F74" s="89" t="s">
        <v>17</v>
      </c>
      <c r="G74" s="90" t="s">
        <v>13</v>
      </c>
      <c r="H74" s="75"/>
    </row>
    <row r="75" spans="1:8" x14ac:dyDescent="0.25">
      <c r="A75" s="76" t="s">
        <v>91</v>
      </c>
      <c r="B75" s="88">
        <v>189</v>
      </c>
      <c r="C75" s="88">
        <v>189</v>
      </c>
      <c r="D75" s="59">
        <f t="shared" si="1"/>
        <v>0</v>
      </c>
      <c r="E75" s="7" t="s">
        <v>11</v>
      </c>
      <c r="F75" s="89" t="s">
        <v>17</v>
      </c>
      <c r="G75" s="90" t="s">
        <v>13</v>
      </c>
      <c r="H75" s="75"/>
    </row>
    <row r="76" spans="1:8" x14ac:dyDescent="0.25">
      <c r="A76" s="76" t="s">
        <v>92</v>
      </c>
      <c r="B76" s="88">
        <v>21</v>
      </c>
      <c r="C76" s="88">
        <v>21</v>
      </c>
      <c r="D76" s="59">
        <f t="shared" si="1"/>
        <v>0</v>
      </c>
      <c r="E76" s="7" t="s">
        <v>11</v>
      </c>
      <c r="F76" s="89" t="s">
        <v>93</v>
      </c>
      <c r="G76" s="90" t="s">
        <v>13</v>
      </c>
      <c r="H76" s="75"/>
    </row>
    <row r="77" spans="1:8" ht="15" thickBot="1" x14ac:dyDescent="0.3">
      <c r="A77" s="91" t="s">
        <v>94</v>
      </c>
      <c r="B77" s="92">
        <v>37.799999999999997</v>
      </c>
      <c r="C77" s="92">
        <v>37.799999999999997</v>
      </c>
      <c r="D77" s="60">
        <f t="shared" si="1"/>
        <v>0</v>
      </c>
      <c r="E77" s="15" t="s">
        <v>11</v>
      </c>
      <c r="F77" s="93" t="s">
        <v>12</v>
      </c>
      <c r="G77" s="94" t="s">
        <v>13</v>
      </c>
      <c r="H77" s="75"/>
    </row>
    <row r="78" spans="1:8" s="10" customFormat="1" ht="15" thickBot="1" x14ac:dyDescent="0.3">
      <c r="A78" s="16"/>
      <c r="B78" s="62"/>
      <c r="C78" s="62"/>
      <c r="D78" s="62"/>
      <c r="E78" s="17"/>
      <c r="F78" s="17"/>
      <c r="G78" s="18"/>
      <c r="H78" s="16"/>
    </row>
    <row r="79" spans="1:8" ht="45" x14ac:dyDescent="0.25">
      <c r="A79" s="1" t="s">
        <v>311</v>
      </c>
      <c r="B79" s="2" t="s">
        <v>3</v>
      </c>
      <c r="C79" s="2" t="s">
        <v>4</v>
      </c>
      <c r="D79" s="2" t="s">
        <v>5</v>
      </c>
      <c r="E79" s="2" t="s">
        <v>6</v>
      </c>
      <c r="F79" s="2" t="s">
        <v>7</v>
      </c>
      <c r="G79" s="86" t="s">
        <v>8</v>
      </c>
      <c r="H79" s="75"/>
    </row>
    <row r="80" spans="1:8" ht="28.5" customHeight="1" x14ac:dyDescent="0.25">
      <c r="A80" s="953" t="s">
        <v>95</v>
      </c>
      <c r="B80" s="954"/>
      <c r="C80" s="954"/>
      <c r="D80" s="954"/>
      <c r="E80" s="954"/>
      <c r="F80" s="954"/>
      <c r="G80" s="955"/>
      <c r="H80" s="75"/>
    </row>
    <row r="81" spans="1:7" ht="28.5" x14ac:dyDescent="0.25">
      <c r="A81" s="19" t="s">
        <v>96</v>
      </c>
      <c r="B81" s="64"/>
      <c r="C81" s="64"/>
      <c r="D81" s="64"/>
      <c r="E81" s="20"/>
      <c r="F81" s="20"/>
      <c r="G81" s="87"/>
    </row>
    <row r="82" spans="1:7" x14ac:dyDescent="0.25">
      <c r="A82" s="76" t="s">
        <v>97</v>
      </c>
      <c r="B82" s="88">
        <v>200</v>
      </c>
      <c r="C82" s="88">
        <v>200</v>
      </c>
      <c r="D82" s="59">
        <f t="shared" ref="D82:D118" si="2">(C82-B82)/B82</f>
        <v>0</v>
      </c>
      <c r="E82" s="7" t="s">
        <v>11</v>
      </c>
      <c r="F82" s="89" t="s">
        <v>12</v>
      </c>
      <c r="G82" s="90" t="s">
        <v>98</v>
      </c>
    </row>
    <row r="83" spans="1:7" x14ac:dyDescent="0.25">
      <c r="A83" s="76" t="s">
        <v>99</v>
      </c>
      <c r="B83" s="88">
        <v>200</v>
      </c>
      <c r="C83" s="88">
        <v>200</v>
      </c>
      <c r="D83" s="59">
        <f t="shared" si="2"/>
        <v>0</v>
      </c>
      <c r="E83" s="7" t="s">
        <v>11</v>
      </c>
      <c r="F83" s="89" t="s">
        <v>12</v>
      </c>
      <c r="G83" s="90" t="s">
        <v>98</v>
      </c>
    </row>
    <row r="84" spans="1:7" x14ac:dyDescent="0.25">
      <c r="A84" s="76" t="s">
        <v>100</v>
      </c>
      <c r="B84" s="88">
        <v>0</v>
      </c>
      <c r="C84" s="88">
        <v>0</v>
      </c>
      <c r="D84" s="59">
        <v>0</v>
      </c>
      <c r="E84" s="7" t="s">
        <v>11</v>
      </c>
      <c r="F84" s="89" t="s">
        <v>12</v>
      </c>
      <c r="G84" s="90" t="s">
        <v>98</v>
      </c>
    </row>
    <row r="85" spans="1:7" x14ac:dyDescent="0.25">
      <c r="A85" s="76" t="s">
        <v>101</v>
      </c>
      <c r="B85" s="88">
        <v>180</v>
      </c>
      <c r="C85" s="88">
        <v>180</v>
      </c>
      <c r="D85" s="59">
        <f t="shared" si="2"/>
        <v>0</v>
      </c>
      <c r="E85" s="7" t="s">
        <v>11</v>
      </c>
      <c r="F85" s="89" t="s">
        <v>102</v>
      </c>
      <c r="G85" s="90" t="s">
        <v>98</v>
      </c>
    </row>
    <row r="86" spans="1:7" x14ac:dyDescent="0.25">
      <c r="A86" s="76" t="s">
        <v>103</v>
      </c>
      <c r="B86" s="88">
        <v>800</v>
      </c>
      <c r="C86" s="88">
        <v>800</v>
      </c>
      <c r="D86" s="59">
        <f t="shared" si="2"/>
        <v>0</v>
      </c>
      <c r="E86" s="7" t="s">
        <v>11</v>
      </c>
      <c r="F86" s="89" t="s">
        <v>12</v>
      </c>
      <c r="G86" s="90" t="s">
        <v>98</v>
      </c>
    </row>
    <row r="87" spans="1:7" x14ac:dyDescent="0.25">
      <c r="A87" s="76" t="s">
        <v>104</v>
      </c>
      <c r="B87" s="88">
        <v>200</v>
      </c>
      <c r="C87" s="88">
        <v>200</v>
      </c>
      <c r="D87" s="59">
        <f t="shared" si="2"/>
        <v>0</v>
      </c>
      <c r="E87" s="7" t="s">
        <v>11</v>
      </c>
      <c r="F87" s="89" t="s">
        <v>12</v>
      </c>
      <c r="G87" s="90" t="s">
        <v>98</v>
      </c>
    </row>
    <row r="88" spans="1:7" x14ac:dyDescent="0.25">
      <c r="A88" s="76" t="s">
        <v>105</v>
      </c>
      <c r="B88" s="88">
        <v>600</v>
      </c>
      <c r="C88" s="88">
        <v>600</v>
      </c>
      <c r="D88" s="59">
        <f t="shared" si="2"/>
        <v>0</v>
      </c>
      <c r="E88" s="7" t="s">
        <v>11</v>
      </c>
      <c r="F88" s="89" t="s">
        <v>12</v>
      </c>
      <c r="G88" s="90" t="s">
        <v>98</v>
      </c>
    </row>
    <row r="89" spans="1:7" x14ac:dyDescent="0.25">
      <c r="A89" s="76" t="s">
        <v>106</v>
      </c>
      <c r="B89" s="88">
        <v>220</v>
      </c>
      <c r="C89" s="88">
        <v>220</v>
      </c>
      <c r="D89" s="59">
        <f t="shared" si="2"/>
        <v>0</v>
      </c>
      <c r="E89" s="7" t="s">
        <v>11</v>
      </c>
      <c r="F89" s="89" t="s">
        <v>102</v>
      </c>
      <c r="G89" s="90" t="s">
        <v>98</v>
      </c>
    </row>
    <row r="90" spans="1:7" x14ac:dyDescent="0.25">
      <c r="A90" s="76" t="s">
        <v>107</v>
      </c>
      <c r="B90" s="88">
        <v>1100</v>
      </c>
      <c r="C90" s="88">
        <v>1100</v>
      </c>
      <c r="D90" s="59">
        <f t="shared" si="2"/>
        <v>0</v>
      </c>
      <c r="E90" s="7" t="s">
        <v>11</v>
      </c>
      <c r="F90" s="89" t="s">
        <v>12</v>
      </c>
      <c r="G90" s="90" t="s">
        <v>98</v>
      </c>
    </row>
    <row r="91" spans="1:7" x14ac:dyDescent="0.25">
      <c r="A91" s="76" t="s">
        <v>108</v>
      </c>
      <c r="B91" s="95">
        <v>200</v>
      </c>
      <c r="C91" s="95">
        <v>200</v>
      </c>
      <c r="D91" s="59">
        <f t="shared" si="2"/>
        <v>0</v>
      </c>
      <c r="E91" s="7" t="s">
        <v>11</v>
      </c>
      <c r="F91" s="89" t="s">
        <v>12</v>
      </c>
      <c r="G91" s="90" t="s">
        <v>98</v>
      </c>
    </row>
    <row r="92" spans="1:7" x14ac:dyDescent="0.25">
      <c r="A92" s="76" t="s">
        <v>109</v>
      </c>
      <c r="B92" s="88">
        <v>900</v>
      </c>
      <c r="C92" s="88">
        <v>900</v>
      </c>
      <c r="D92" s="59">
        <f t="shared" si="2"/>
        <v>0</v>
      </c>
      <c r="E92" s="7" t="s">
        <v>11</v>
      </c>
      <c r="F92" s="85" t="s">
        <v>12</v>
      </c>
      <c r="G92" s="90" t="s">
        <v>98</v>
      </c>
    </row>
    <row r="93" spans="1:7" x14ac:dyDescent="0.25">
      <c r="A93" s="76" t="s">
        <v>110</v>
      </c>
      <c r="B93" s="88">
        <v>280</v>
      </c>
      <c r="C93" s="88">
        <v>280</v>
      </c>
      <c r="D93" s="59">
        <f t="shared" si="2"/>
        <v>0</v>
      </c>
      <c r="E93" s="7" t="s">
        <v>11</v>
      </c>
      <c r="F93" s="89" t="s">
        <v>102</v>
      </c>
      <c r="G93" s="90" t="s">
        <v>98</v>
      </c>
    </row>
    <row r="94" spans="1:7" x14ac:dyDescent="0.25">
      <c r="A94" s="76" t="s">
        <v>111</v>
      </c>
      <c r="B94" s="88">
        <v>1300</v>
      </c>
      <c r="C94" s="88">
        <v>1300</v>
      </c>
      <c r="D94" s="59">
        <f t="shared" si="2"/>
        <v>0</v>
      </c>
      <c r="E94" s="7" t="s">
        <v>11</v>
      </c>
      <c r="F94" s="89" t="s">
        <v>12</v>
      </c>
      <c r="G94" s="90" t="s">
        <v>98</v>
      </c>
    </row>
    <row r="95" spans="1:7" x14ac:dyDescent="0.25">
      <c r="A95" s="76" t="s">
        <v>112</v>
      </c>
      <c r="B95" s="88">
        <v>200</v>
      </c>
      <c r="C95" s="88">
        <v>200</v>
      </c>
      <c r="D95" s="59">
        <f t="shared" si="2"/>
        <v>0</v>
      </c>
      <c r="E95" s="7" t="s">
        <v>11</v>
      </c>
      <c r="F95" s="89" t="s">
        <v>12</v>
      </c>
      <c r="G95" s="90" t="s">
        <v>98</v>
      </c>
    </row>
    <row r="96" spans="1:7" x14ac:dyDescent="0.25">
      <c r="A96" s="76" t="s">
        <v>113</v>
      </c>
      <c r="B96" s="88">
        <v>1100</v>
      </c>
      <c r="C96" s="88">
        <v>1100</v>
      </c>
      <c r="D96" s="59">
        <f t="shared" si="2"/>
        <v>0</v>
      </c>
      <c r="E96" s="7" t="s">
        <v>11</v>
      </c>
      <c r="F96" s="85" t="s">
        <v>12</v>
      </c>
      <c r="G96" s="90" t="s">
        <v>98</v>
      </c>
    </row>
    <row r="97" spans="1:7" x14ac:dyDescent="0.25">
      <c r="A97" s="76" t="s">
        <v>114</v>
      </c>
      <c r="B97" s="88">
        <v>500</v>
      </c>
      <c r="C97" s="88">
        <v>500</v>
      </c>
      <c r="D97" s="59">
        <f t="shared" si="2"/>
        <v>0</v>
      </c>
      <c r="E97" s="7" t="s">
        <v>11</v>
      </c>
      <c r="F97" s="89" t="s">
        <v>102</v>
      </c>
      <c r="G97" s="90" t="s">
        <v>98</v>
      </c>
    </row>
    <row r="98" spans="1:7" x14ac:dyDescent="0.25">
      <c r="A98" s="76" t="s">
        <v>115</v>
      </c>
      <c r="B98" s="88">
        <v>1700</v>
      </c>
      <c r="C98" s="88">
        <v>1700</v>
      </c>
      <c r="D98" s="59">
        <f t="shared" si="2"/>
        <v>0</v>
      </c>
      <c r="E98" s="7" t="s">
        <v>11</v>
      </c>
      <c r="F98" s="89" t="s">
        <v>12</v>
      </c>
      <c r="G98" s="90" t="s">
        <v>98</v>
      </c>
    </row>
    <row r="99" spans="1:7" x14ac:dyDescent="0.25">
      <c r="A99" s="76" t="s">
        <v>116</v>
      </c>
      <c r="B99" s="88">
        <v>200</v>
      </c>
      <c r="C99" s="88">
        <v>200</v>
      </c>
      <c r="D99" s="59">
        <f t="shared" si="2"/>
        <v>0</v>
      </c>
      <c r="E99" s="7" t="s">
        <v>11</v>
      </c>
      <c r="F99" s="89" t="s">
        <v>12</v>
      </c>
      <c r="G99" s="90" t="s">
        <v>98</v>
      </c>
    </row>
    <row r="100" spans="1:7" x14ac:dyDescent="0.25">
      <c r="A100" s="76" t="s">
        <v>117</v>
      </c>
      <c r="B100" s="88">
        <v>1500</v>
      </c>
      <c r="C100" s="88">
        <v>1500</v>
      </c>
      <c r="D100" s="59">
        <f t="shared" si="2"/>
        <v>0</v>
      </c>
      <c r="E100" s="7" t="s">
        <v>11</v>
      </c>
      <c r="F100" s="89" t="s">
        <v>12</v>
      </c>
      <c r="G100" s="90" t="s">
        <v>98</v>
      </c>
    </row>
    <row r="101" spans="1:7" x14ac:dyDescent="0.25">
      <c r="A101" s="76" t="s">
        <v>118</v>
      </c>
      <c r="B101" s="88">
        <v>700</v>
      </c>
      <c r="C101" s="88">
        <v>700</v>
      </c>
      <c r="D101" s="59">
        <f t="shared" si="2"/>
        <v>0</v>
      </c>
      <c r="E101" s="7" t="s">
        <v>11</v>
      </c>
      <c r="F101" s="89" t="s">
        <v>102</v>
      </c>
      <c r="G101" s="90" t="s">
        <v>98</v>
      </c>
    </row>
    <row r="102" spans="1:7" x14ac:dyDescent="0.25">
      <c r="A102" s="76" t="s">
        <v>119</v>
      </c>
      <c r="B102" s="88">
        <v>2000</v>
      </c>
      <c r="C102" s="88">
        <v>2000</v>
      </c>
      <c r="D102" s="59">
        <f t="shared" si="2"/>
        <v>0</v>
      </c>
      <c r="E102" s="7" t="s">
        <v>11</v>
      </c>
      <c r="F102" s="89" t="s">
        <v>12</v>
      </c>
      <c r="G102" s="90" t="s">
        <v>98</v>
      </c>
    </row>
    <row r="103" spans="1:7" x14ac:dyDescent="0.25">
      <c r="A103" s="76" t="s">
        <v>120</v>
      </c>
      <c r="B103" s="88">
        <v>200</v>
      </c>
      <c r="C103" s="88">
        <v>200</v>
      </c>
      <c r="D103" s="59">
        <f t="shared" si="2"/>
        <v>0</v>
      </c>
      <c r="E103" s="7" t="s">
        <v>11</v>
      </c>
      <c r="F103" s="89" t="s">
        <v>12</v>
      </c>
      <c r="G103" s="90" t="s">
        <v>98</v>
      </c>
    </row>
    <row r="104" spans="1:7" x14ac:dyDescent="0.25">
      <c r="A104" s="76" t="s">
        <v>121</v>
      </c>
      <c r="B104" s="88">
        <v>1800</v>
      </c>
      <c r="C104" s="88">
        <v>1800</v>
      </c>
      <c r="D104" s="59">
        <f t="shared" si="2"/>
        <v>0</v>
      </c>
      <c r="E104" s="7" t="s">
        <v>11</v>
      </c>
      <c r="F104" s="89" t="s">
        <v>12</v>
      </c>
      <c r="G104" s="90" t="s">
        <v>98</v>
      </c>
    </row>
    <row r="105" spans="1:7" x14ac:dyDescent="0.25">
      <c r="A105" s="76" t="s">
        <v>122</v>
      </c>
      <c r="B105" s="88">
        <v>900</v>
      </c>
      <c r="C105" s="88">
        <v>900</v>
      </c>
      <c r="D105" s="59">
        <f t="shared" si="2"/>
        <v>0</v>
      </c>
      <c r="E105" s="7" t="s">
        <v>11</v>
      </c>
      <c r="F105" s="89" t="s">
        <v>102</v>
      </c>
      <c r="G105" s="90" t="s">
        <v>98</v>
      </c>
    </row>
    <row r="106" spans="1:7" x14ac:dyDescent="0.25">
      <c r="A106" s="76" t="s">
        <v>123</v>
      </c>
      <c r="B106" s="22">
        <v>206</v>
      </c>
      <c r="C106" s="22">
        <v>206</v>
      </c>
      <c r="D106" s="59">
        <f t="shared" si="2"/>
        <v>0</v>
      </c>
      <c r="E106" s="7" t="s">
        <v>11</v>
      </c>
      <c r="F106" s="89" t="s">
        <v>12</v>
      </c>
      <c r="G106" s="90" t="s">
        <v>13</v>
      </c>
    </row>
    <row r="107" spans="1:7" x14ac:dyDescent="0.25">
      <c r="A107" s="76" t="s">
        <v>124</v>
      </c>
      <c r="B107" s="88">
        <v>20</v>
      </c>
      <c r="C107" s="88">
        <v>20</v>
      </c>
      <c r="D107" s="59">
        <f t="shared" si="2"/>
        <v>0</v>
      </c>
      <c r="E107" s="7" t="s">
        <v>11</v>
      </c>
      <c r="F107" s="89" t="s">
        <v>12</v>
      </c>
      <c r="G107" s="90" t="s">
        <v>98</v>
      </c>
    </row>
    <row r="108" spans="1:7" x14ac:dyDescent="0.25">
      <c r="A108" s="76" t="s">
        <v>125</v>
      </c>
      <c r="B108" s="88">
        <v>31</v>
      </c>
      <c r="C108" s="88">
        <v>31</v>
      </c>
      <c r="D108" s="59">
        <f t="shared" si="2"/>
        <v>0</v>
      </c>
      <c r="E108" s="7" t="s">
        <v>11</v>
      </c>
      <c r="F108" s="89" t="s">
        <v>12</v>
      </c>
      <c r="G108" s="90" t="s">
        <v>98</v>
      </c>
    </row>
    <row r="109" spans="1:7" x14ac:dyDescent="0.25">
      <c r="A109" s="76" t="s">
        <v>126</v>
      </c>
      <c r="B109" s="88">
        <v>160</v>
      </c>
      <c r="C109" s="88">
        <v>160</v>
      </c>
      <c r="D109" s="59">
        <f t="shared" si="2"/>
        <v>0</v>
      </c>
      <c r="E109" s="7" t="s">
        <v>11</v>
      </c>
      <c r="F109" s="89" t="s">
        <v>12</v>
      </c>
      <c r="G109" s="90" t="s">
        <v>98</v>
      </c>
    </row>
    <row r="110" spans="1:7" x14ac:dyDescent="0.25">
      <c r="A110" s="76" t="s">
        <v>127</v>
      </c>
      <c r="B110" s="22">
        <v>36</v>
      </c>
      <c r="C110" s="22">
        <v>36</v>
      </c>
      <c r="D110" s="59">
        <f t="shared" si="2"/>
        <v>0</v>
      </c>
      <c r="E110" s="7" t="s">
        <v>11</v>
      </c>
      <c r="F110" s="89" t="s">
        <v>12</v>
      </c>
      <c r="G110" s="90" t="s">
        <v>13</v>
      </c>
    </row>
    <row r="111" spans="1:7" x14ac:dyDescent="0.25">
      <c r="A111" s="76" t="s">
        <v>128</v>
      </c>
      <c r="B111" s="22">
        <v>57</v>
      </c>
      <c r="C111" s="22">
        <v>57</v>
      </c>
      <c r="D111" s="59">
        <f t="shared" si="2"/>
        <v>0</v>
      </c>
      <c r="E111" s="7" t="s">
        <v>11</v>
      </c>
      <c r="F111" s="89" t="s">
        <v>12</v>
      </c>
      <c r="G111" s="90" t="s">
        <v>13</v>
      </c>
    </row>
    <row r="112" spans="1:7" x14ac:dyDescent="0.25">
      <c r="A112" s="76" t="s">
        <v>129</v>
      </c>
      <c r="B112" s="22">
        <v>201</v>
      </c>
      <c r="C112" s="22">
        <v>201</v>
      </c>
      <c r="D112" s="59">
        <f t="shared" si="2"/>
        <v>0</v>
      </c>
      <c r="E112" s="7" t="s">
        <v>11</v>
      </c>
      <c r="F112" s="89" t="s">
        <v>12</v>
      </c>
      <c r="G112" s="90" t="s">
        <v>13</v>
      </c>
    </row>
    <row r="113" spans="1:7" x14ac:dyDescent="0.25">
      <c r="A113" s="76" t="s">
        <v>130</v>
      </c>
      <c r="B113" s="22">
        <v>36</v>
      </c>
      <c r="C113" s="22">
        <v>36</v>
      </c>
      <c r="D113" s="59">
        <f t="shared" si="2"/>
        <v>0</v>
      </c>
      <c r="E113" s="7" t="s">
        <v>11</v>
      </c>
      <c r="F113" s="89" t="s">
        <v>12</v>
      </c>
      <c r="G113" s="90" t="s">
        <v>13</v>
      </c>
    </row>
    <row r="114" spans="1:7" x14ac:dyDescent="0.25">
      <c r="A114" s="76" t="s">
        <v>131</v>
      </c>
      <c r="B114" s="22">
        <v>57</v>
      </c>
      <c r="C114" s="22">
        <v>57</v>
      </c>
      <c r="D114" s="59">
        <f t="shared" si="2"/>
        <v>0</v>
      </c>
      <c r="E114" s="7" t="s">
        <v>11</v>
      </c>
      <c r="F114" s="89" t="s">
        <v>12</v>
      </c>
      <c r="G114" s="90" t="s">
        <v>13</v>
      </c>
    </row>
    <row r="115" spans="1:7" x14ac:dyDescent="0.25">
      <c r="A115" s="76" t="s">
        <v>132</v>
      </c>
      <c r="B115" s="22">
        <v>201</v>
      </c>
      <c r="C115" s="22">
        <v>201</v>
      </c>
      <c r="D115" s="59">
        <f t="shared" si="2"/>
        <v>0</v>
      </c>
      <c r="E115" s="7" t="s">
        <v>11</v>
      </c>
      <c r="F115" s="89" t="s">
        <v>12</v>
      </c>
      <c r="G115" s="90" t="s">
        <v>13</v>
      </c>
    </row>
    <row r="116" spans="1:7" x14ac:dyDescent="0.25">
      <c r="A116" s="76" t="s">
        <v>133</v>
      </c>
      <c r="B116" s="88">
        <v>25</v>
      </c>
      <c r="C116" s="88">
        <v>25</v>
      </c>
      <c r="D116" s="59">
        <f t="shared" si="2"/>
        <v>0</v>
      </c>
      <c r="E116" s="7" t="s">
        <v>11</v>
      </c>
      <c r="F116" s="89" t="s">
        <v>12</v>
      </c>
      <c r="G116" s="90" t="s">
        <v>98</v>
      </c>
    </row>
    <row r="117" spans="1:7" x14ac:dyDescent="0.25">
      <c r="A117" s="76" t="s">
        <v>134</v>
      </c>
      <c r="B117" s="88">
        <v>10</v>
      </c>
      <c r="C117" s="88">
        <v>10</v>
      </c>
      <c r="D117" s="59">
        <f t="shared" si="2"/>
        <v>0</v>
      </c>
      <c r="E117" s="7" t="s">
        <v>11</v>
      </c>
      <c r="F117" s="89" t="s">
        <v>12</v>
      </c>
      <c r="G117" s="90" t="s">
        <v>98</v>
      </c>
    </row>
    <row r="118" spans="1:7" x14ac:dyDescent="0.25">
      <c r="A118" s="76" t="s">
        <v>135</v>
      </c>
      <c r="B118" s="88">
        <v>10</v>
      </c>
      <c r="C118" s="88">
        <v>10</v>
      </c>
      <c r="D118" s="59">
        <f t="shared" si="2"/>
        <v>0</v>
      </c>
      <c r="E118" s="7" t="s">
        <v>11</v>
      </c>
      <c r="F118" s="89" t="s">
        <v>12</v>
      </c>
      <c r="G118" s="90" t="s">
        <v>98</v>
      </c>
    </row>
    <row r="119" spans="1:7" x14ac:dyDescent="0.25">
      <c r="A119" s="21" t="s">
        <v>136</v>
      </c>
      <c r="B119" s="22"/>
      <c r="C119" s="22"/>
      <c r="D119" s="59"/>
      <c r="E119" s="7"/>
      <c r="F119" s="89"/>
      <c r="G119" s="90"/>
    </row>
    <row r="120" spans="1:7" x14ac:dyDescent="0.25">
      <c r="A120" s="6" t="s">
        <v>137</v>
      </c>
      <c r="B120" s="22">
        <v>50</v>
      </c>
      <c r="C120" s="22">
        <v>50</v>
      </c>
      <c r="D120" s="59">
        <f t="shared" ref="D120:D121" si="3">(C120-B120)/B120</f>
        <v>0</v>
      </c>
      <c r="E120" s="7" t="s">
        <v>11</v>
      </c>
      <c r="F120" s="89" t="s">
        <v>12</v>
      </c>
      <c r="G120" s="90" t="s">
        <v>98</v>
      </c>
    </row>
    <row r="121" spans="1:7" ht="15" thickBot="1" x14ac:dyDescent="0.3">
      <c r="A121" s="23" t="s">
        <v>138</v>
      </c>
      <c r="B121" s="24">
        <v>25</v>
      </c>
      <c r="C121" s="24">
        <v>25</v>
      </c>
      <c r="D121" s="60">
        <f t="shared" si="3"/>
        <v>0</v>
      </c>
      <c r="E121" s="15" t="s">
        <v>11</v>
      </c>
      <c r="F121" s="93" t="s">
        <v>12</v>
      </c>
      <c r="G121" s="96" t="s">
        <v>13</v>
      </c>
    </row>
    <row r="122" spans="1:7" ht="15.75" thickBot="1" x14ac:dyDescent="0.3">
      <c r="A122" s="4"/>
      <c r="B122" s="83"/>
      <c r="C122" s="83"/>
      <c r="D122" s="83"/>
      <c r="E122" s="84"/>
      <c r="F122" s="85"/>
      <c r="G122" s="84"/>
    </row>
    <row r="123" spans="1:7" ht="45" x14ac:dyDescent="0.25">
      <c r="A123" s="1" t="s">
        <v>139</v>
      </c>
      <c r="B123" s="2" t="s">
        <v>3</v>
      </c>
      <c r="C123" s="2" t="s">
        <v>4</v>
      </c>
      <c r="D123" s="2" t="s">
        <v>5</v>
      </c>
      <c r="E123" s="2" t="s">
        <v>6</v>
      </c>
      <c r="F123" s="2" t="s">
        <v>7</v>
      </c>
      <c r="G123" s="86" t="s">
        <v>8</v>
      </c>
    </row>
    <row r="124" spans="1:7" x14ac:dyDescent="0.25">
      <c r="A124" s="953" t="s">
        <v>140</v>
      </c>
      <c r="B124" s="954"/>
      <c r="C124" s="954"/>
      <c r="D124" s="954"/>
      <c r="E124" s="954"/>
      <c r="F124" s="954"/>
      <c r="G124" s="955"/>
    </row>
    <row r="125" spans="1:7" ht="15" x14ac:dyDescent="0.25">
      <c r="A125" s="19" t="s">
        <v>141</v>
      </c>
      <c r="B125" s="64"/>
      <c r="C125" s="64"/>
      <c r="D125" s="64"/>
      <c r="E125" s="20"/>
      <c r="F125" s="20"/>
      <c r="G125" s="87"/>
    </row>
    <row r="126" spans="1:7" x14ac:dyDescent="0.25">
      <c r="A126" s="76" t="s">
        <v>142</v>
      </c>
      <c r="B126" s="22">
        <v>2450</v>
      </c>
      <c r="C126" s="22">
        <v>2450</v>
      </c>
      <c r="D126" s="59">
        <f t="shared" ref="D126:D150" si="4">(C126-B126)/B126</f>
        <v>0</v>
      </c>
      <c r="E126" s="7" t="s">
        <v>11</v>
      </c>
      <c r="F126" s="8" t="s">
        <v>12</v>
      </c>
      <c r="G126" s="90" t="s">
        <v>98</v>
      </c>
    </row>
    <row r="127" spans="1:7" x14ac:dyDescent="0.25">
      <c r="A127" s="76" t="s">
        <v>143</v>
      </c>
      <c r="B127" s="22">
        <v>700</v>
      </c>
      <c r="C127" s="22">
        <v>700</v>
      </c>
      <c r="D127" s="59">
        <f t="shared" si="4"/>
        <v>0</v>
      </c>
      <c r="E127" s="7" t="s">
        <v>11</v>
      </c>
      <c r="F127" s="8" t="s">
        <v>102</v>
      </c>
      <c r="G127" s="90" t="s">
        <v>98</v>
      </c>
    </row>
    <row r="128" spans="1:7" x14ac:dyDescent="0.25">
      <c r="A128" s="76" t="s">
        <v>144</v>
      </c>
      <c r="B128" s="22">
        <v>1200</v>
      </c>
      <c r="C128" s="22">
        <v>1200</v>
      </c>
      <c r="D128" s="59">
        <f t="shared" si="4"/>
        <v>0</v>
      </c>
      <c r="E128" s="7" t="s">
        <v>11</v>
      </c>
      <c r="F128" s="8" t="s">
        <v>12</v>
      </c>
      <c r="G128" s="90" t="s">
        <v>98</v>
      </c>
    </row>
    <row r="129" spans="1:7" x14ac:dyDescent="0.25">
      <c r="A129" s="76" t="s">
        <v>145</v>
      </c>
      <c r="B129" s="22">
        <v>840</v>
      </c>
      <c r="C129" s="22">
        <v>840</v>
      </c>
      <c r="D129" s="59">
        <f t="shared" si="4"/>
        <v>0</v>
      </c>
      <c r="E129" s="7" t="s">
        <v>11</v>
      </c>
      <c r="F129" s="8" t="s">
        <v>12</v>
      </c>
      <c r="G129" s="90" t="s">
        <v>98</v>
      </c>
    </row>
    <row r="130" spans="1:7" x14ac:dyDescent="0.25">
      <c r="A130" s="76" t="s">
        <v>146</v>
      </c>
      <c r="B130" s="22">
        <v>840</v>
      </c>
      <c r="C130" s="22">
        <v>840</v>
      </c>
      <c r="D130" s="59">
        <f t="shared" si="4"/>
        <v>0</v>
      </c>
      <c r="E130" s="7" t="s">
        <v>11</v>
      </c>
      <c r="F130" s="8" t="s">
        <v>12</v>
      </c>
      <c r="G130" s="90" t="s">
        <v>98</v>
      </c>
    </row>
    <row r="131" spans="1:7" x14ac:dyDescent="0.25">
      <c r="A131" s="6" t="s">
        <v>147</v>
      </c>
      <c r="B131" s="22">
        <v>2100</v>
      </c>
      <c r="C131" s="22">
        <v>2100</v>
      </c>
      <c r="D131" s="59">
        <f t="shared" si="4"/>
        <v>0</v>
      </c>
      <c r="E131" s="7" t="s">
        <v>11</v>
      </c>
      <c r="F131" s="8" t="s">
        <v>12</v>
      </c>
      <c r="G131" s="90" t="s">
        <v>98</v>
      </c>
    </row>
    <row r="132" spans="1:7" x14ac:dyDescent="0.25">
      <c r="A132" s="76" t="s">
        <v>148</v>
      </c>
      <c r="B132" s="22">
        <v>400</v>
      </c>
      <c r="C132" s="22">
        <v>400</v>
      </c>
      <c r="D132" s="59">
        <f t="shared" si="4"/>
        <v>0</v>
      </c>
      <c r="E132" s="7" t="s">
        <v>11</v>
      </c>
      <c r="F132" s="8" t="s">
        <v>102</v>
      </c>
      <c r="G132" s="90" t="s">
        <v>98</v>
      </c>
    </row>
    <row r="133" spans="1:7" x14ac:dyDescent="0.25">
      <c r="A133" s="76" t="s">
        <v>149</v>
      </c>
      <c r="B133" s="22">
        <v>1050</v>
      </c>
      <c r="C133" s="22">
        <v>1050</v>
      </c>
      <c r="D133" s="59">
        <f t="shared" si="4"/>
        <v>0</v>
      </c>
      <c r="E133" s="7" t="s">
        <v>11</v>
      </c>
      <c r="F133" s="8" t="s">
        <v>12</v>
      </c>
      <c r="G133" s="90" t="s">
        <v>98</v>
      </c>
    </row>
    <row r="134" spans="1:7" x14ac:dyDescent="0.25">
      <c r="A134" s="76" t="s">
        <v>150</v>
      </c>
      <c r="B134" s="22">
        <v>840</v>
      </c>
      <c r="C134" s="22">
        <v>840</v>
      </c>
      <c r="D134" s="59">
        <f t="shared" si="4"/>
        <v>0</v>
      </c>
      <c r="E134" s="7" t="s">
        <v>11</v>
      </c>
      <c r="F134" s="8" t="s">
        <v>12</v>
      </c>
      <c r="G134" s="90" t="s">
        <v>98</v>
      </c>
    </row>
    <row r="135" spans="1:7" x14ac:dyDescent="0.25">
      <c r="A135" s="76" t="s">
        <v>151</v>
      </c>
      <c r="B135" s="22">
        <v>840</v>
      </c>
      <c r="C135" s="22">
        <v>840</v>
      </c>
      <c r="D135" s="59">
        <f t="shared" si="4"/>
        <v>0</v>
      </c>
      <c r="E135" s="7" t="s">
        <v>11</v>
      </c>
      <c r="F135" s="8" t="s">
        <v>12</v>
      </c>
      <c r="G135" s="90" t="s">
        <v>98</v>
      </c>
    </row>
    <row r="136" spans="1:7" x14ac:dyDescent="0.25">
      <c r="A136" s="6" t="s">
        <v>152</v>
      </c>
      <c r="B136" s="22">
        <v>1750</v>
      </c>
      <c r="C136" s="22">
        <v>1750</v>
      </c>
      <c r="D136" s="59">
        <f t="shared" si="4"/>
        <v>0</v>
      </c>
      <c r="E136" s="7" t="s">
        <v>11</v>
      </c>
      <c r="F136" s="8" t="s">
        <v>12</v>
      </c>
      <c r="G136" s="90" t="s">
        <v>98</v>
      </c>
    </row>
    <row r="137" spans="1:7" x14ac:dyDescent="0.25">
      <c r="A137" s="76" t="s">
        <v>153</v>
      </c>
      <c r="B137" s="22">
        <v>1000</v>
      </c>
      <c r="C137" s="22">
        <v>1000</v>
      </c>
      <c r="D137" s="59">
        <f t="shared" si="4"/>
        <v>0</v>
      </c>
      <c r="E137" s="7" t="s">
        <v>11</v>
      </c>
      <c r="F137" s="8" t="s">
        <v>102</v>
      </c>
      <c r="G137" s="90" t="s">
        <v>98</v>
      </c>
    </row>
    <row r="138" spans="1:7" x14ac:dyDescent="0.25">
      <c r="A138" s="76" t="s">
        <v>154</v>
      </c>
      <c r="B138" s="22">
        <v>870</v>
      </c>
      <c r="C138" s="22">
        <v>870</v>
      </c>
      <c r="D138" s="59">
        <f t="shared" si="4"/>
        <v>0</v>
      </c>
      <c r="E138" s="7" t="s">
        <v>11</v>
      </c>
      <c r="F138" s="8" t="s">
        <v>12</v>
      </c>
      <c r="G138" s="90" t="s">
        <v>98</v>
      </c>
    </row>
    <row r="139" spans="1:7" x14ac:dyDescent="0.25">
      <c r="A139" s="76" t="s">
        <v>155</v>
      </c>
      <c r="B139" s="22">
        <v>660</v>
      </c>
      <c r="C139" s="22">
        <v>660</v>
      </c>
      <c r="D139" s="59">
        <f t="shared" si="4"/>
        <v>0</v>
      </c>
      <c r="E139" s="7" t="s">
        <v>11</v>
      </c>
      <c r="F139" s="8" t="s">
        <v>12</v>
      </c>
      <c r="G139" s="90" t="s">
        <v>98</v>
      </c>
    </row>
    <row r="140" spans="1:7" x14ac:dyDescent="0.25">
      <c r="A140" s="76" t="s">
        <v>156</v>
      </c>
      <c r="B140" s="22">
        <v>660</v>
      </c>
      <c r="C140" s="22">
        <v>660</v>
      </c>
      <c r="D140" s="59">
        <f t="shared" si="4"/>
        <v>0</v>
      </c>
      <c r="E140" s="7" t="s">
        <v>11</v>
      </c>
      <c r="F140" s="8" t="s">
        <v>12</v>
      </c>
      <c r="G140" s="90" t="s">
        <v>98</v>
      </c>
    </row>
    <row r="141" spans="1:7" x14ac:dyDescent="0.25">
      <c r="A141" s="6" t="s">
        <v>157</v>
      </c>
      <c r="B141" s="22">
        <v>1400</v>
      </c>
      <c r="C141" s="22">
        <v>1400</v>
      </c>
      <c r="D141" s="59">
        <f t="shared" si="4"/>
        <v>0</v>
      </c>
      <c r="E141" s="7" t="s">
        <v>11</v>
      </c>
      <c r="F141" s="8" t="s">
        <v>12</v>
      </c>
      <c r="G141" s="90" t="s">
        <v>98</v>
      </c>
    </row>
    <row r="142" spans="1:7" x14ac:dyDescent="0.25">
      <c r="A142" s="76" t="s">
        <v>158</v>
      </c>
      <c r="B142" s="22">
        <v>500</v>
      </c>
      <c r="C142" s="22">
        <v>500</v>
      </c>
      <c r="D142" s="59">
        <f t="shared" si="4"/>
        <v>0</v>
      </c>
      <c r="E142" s="7" t="s">
        <v>11</v>
      </c>
      <c r="F142" s="8" t="s">
        <v>102</v>
      </c>
      <c r="G142" s="90" t="s">
        <v>98</v>
      </c>
    </row>
    <row r="143" spans="1:7" x14ac:dyDescent="0.25">
      <c r="A143" s="76" t="s">
        <v>159</v>
      </c>
      <c r="B143" s="22">
        <v>700</v>
      </c>
      <c r="C143" s="22">
        <v>700</v>
      </c>
      <c r="D143" s="59">
        <f t="shared" si="4"/>
        <v>0</v>
      </c>
      <c r="E143" s="7" t="s">
        <v>11</v>
      </c>
      <c r="F143" s="8" t="s">
        <v>12</v>
      </c>
      <c r="G143" s="90" t="s">
        <v>98</v>
      </c>
    </row>
    <row r="144" spans="1:7" x14ac:dyDescent="0.25">
      <c r="A144" s="76" t="s">
        <v>160</v>
      </c>
      <c r="B144" s="22">
        <v>660</v>
      </c>
      <c r="C144" s="22">
        <v>660</v>
      </c>
      <c r="D144" s="59">
        <f t="shared" si="4"/>
        <v>0</v>
      </c>
      <c r="E144" s="7" t="s">
        <v>11</v>
      </c>
      <c r="F144" s="8" t="s">
        <v>12</v>
      </c>
      <c r="G144" s="90" t="s">
        <v>98</v>
      </c>
    </row>
    <row r="145" spans="1:7" x14ac:dyDescent="0.25">
      <c r="A145" s="76" t="s">
        <v>161</v>
      </c>
      <c r="B145" s="22">
        <v>660</v>
      </c>
      <c r="C145" s="22">
        <v>660</v>
      </c>
      <c r="D145" s="59">
        <f t="shared" si="4"/>
        <v>0</v>
      </c>
      <c r="E145" s="7" t="s">
        <v>11</v>
      </c>
      <c r="F145" s="8" t="s">
        <v>12</v>
      </c>
      <c r="G145" s="90" t="s">
        <v>98</v>
      </c>
    </row>
    <row r="146" spans="1:7" x14ac:dyDescent="0.25">
      <c r="A146" s="6" t="s">
        <v>162</v>
      </c>
      <c r="B146" s="22">
        <v>1400</v>
      </c>
      <c r="C146" s="22">
        <v>1400</v>
      </c>
      <c r="D146" s="59">
        <f t="shared" si="4"/>
        <v>0</v>
      </c>
      <c r="E146" s="7" t="s">
        <v>11</v>
      </c>
      <c r="F146" s="8" t="s">
        <v>12</v>
      </c>
      <c r="G146" s="90" t="s">
        <v>98</v>
      </c>
    </row>
    <row r="147" spans="1:7" x14ac:dyDescent="0.25">
      <c r="A147" s="76" t="s">
        <v>163</v>
      </c>
      <c r="B147" s="25">
        <v>700</v>
      </c>
      <c r="C147" s="25">
        <v>700</v>
      </c>
      <c r="D147" s="59">
        <f t="shared" si="4"/>
        <v>0</v>
      </c>
      <c r="E147" s="7" t="s">
        <v>11</v>
      </c>
      <c r="F147" s="8" t="s">
        <v>102</v>
      </c>
      <c r="G147" s="90" t="s">
        <v>98</v>
      </c>
    </row>
    <row r="148" spans="1:7" x14ac:dyDescent="0.25">
      <c r="A148" s="76" t="s">
        <v>164</v>
      </c>
      <c r="B148" s="25">
        <v>700</v>
      </c>
      <c r="C148" s="25">
        <v>700</v>
      </c>
      <c r="D148" s="59">
        <f t="shared" si="4"/>
        <v>0</v>
      </c>
      <c r="E148" s="7" t="s">
        <v>11</v>
      </c>
      <c r="F148" s="8" t="s">
        <v>12</v>
      </c>
      <c r="G148" s="90" t="s">
        <v>98</v>
      </c>
    </row>
    <row r="149" spans="1:7" x14ac:dyDescent="0.25">
      <c r="A149" s="76" t="s">
        <v>165</v>
      </c>
      <c r="B149" s="25">
        <v>840</v>
      </c>
      <c r="C149" s="25">
        <v>840</v>
      </c>
      <c r="D149" s="59">
        <f t="shared" si="4"/>
        <v>0</v>
      </c>
      <c r="E149" s="7" t="s">
        <v>11</v>
      </c>
      <c r="F149" s="8" t="s">
        <v>12</v>
      </c>
      <c r="G149" s="90" t="s">
        <v>98</v>
      </c>
    </row>
    <row r="150" spans="1:7" x14ac:dyDescent="0.25">
      <c r="A150" s="76" t="s">
        <v>166</v>
      </c>
      <c r="B150" s="25">
        <v>840</v>
      </c>
      <c r="C150" s="25">
        <v>840</v>
      </c>
      <c r="D150" s="59">
        <f t="shared" si="4"/>
        <v>0</v>
      </c>
      <c r="E150" s="7" t="s">
        <v>11</v>
      </c>
      <c r="F150" s="89" t="s">
        <v>12</v>
      </c>
      <c r="G150" s="90" t="s">
        <v>98</v>
      </c>
    </row>
    <row r="151" spans="1:7" x14ac:dyDescent="0.25">
      <c r="A151" s="21" t="s">
        <v>167</v>
      </c>
      <c r="B151" s="25"/>
      <c r="C151" s="25"/>
      <c r="D151" s="97"/>
      <c r="E151" s="98"/>
      <c r="F151" s="89"/>
      <c r="G151" s="90"/>
    </row>
    <row r="152" spans="1:7" x14ac:dyDescent="0.25">
      <c r="A152" s="76" t="s">
        <v>168</v>
      </c>
      <c r="B152" s="99">
        <v>6000</v>
      </c>
      <c r="C152" s="99">
        <v>6000</v>
      </c>
      <c r="D152" s="59">
        <f t="shared" ref="D152:D167" si="5">(C152-B152)/B152</f>
        <v>0</v>
      </c>
      <c r="E152" s="7" t="s">
        <v>11</v>
      </c>
      <c r="F152" s="89" t="s">
        <v>12</v>
      </c>
      <c r="G152" s="90" t="s">
        <v>98</v>
      </c>
    </row>
    <row r="153" spans="1:7" x14ac:dyDescent="0.25">
      <c r="A153" s="81" t="s">
        <v>169</v>
      </c>
      <c r="B153" s="99">
        <v>2250</v>
      </c>
      <c r="C153" s="99">
        <v>2250</v>
      </c>
      <c r="D153" s="59">
        <f t="shared" si="5"/>
        <v>0</v>
      </c>
      <c r="E153" s="7" t="s">
        <v>11</v>
      </c>
      <c r="F153" s="89" t="s">
        <v>12</v>
      </c>
      <c r="G153" s="90" t="s">
        <v>98</v>
      </c>
    </row>
    <row r="154" spans="1:7" x14ac:dyDescent="0.25">
      <c r="A154" s="76" t="s">
        <v>170</v>
      </c>
      <c r="B154" s="99">
        <v>25</v>
      </c>
      <c r="C154" s="99">
        <v>25</v>
      </c>
      <c r="D154" s="59">
        <f t="shared" si="5"/>
        <v>0</v>
      </c>
      <c r="E154" s="7" t="s">
        <v>11</v>
      </c>
      <c r="F154" s="89" t="s">
        <v>93</v>
      </c>
      <c r="G154" s="90" t="s">
        <v>98</v>
      </c>
    </row>
    <row r="155" spans="1:7" x14ac:dyDescent="0.25">
      <c r="A155" s="76" t="s">
        <v>171</v>
      </c>
      <c r="B155" s="99">
        <v>50</v>
      </c>
      <c r="C155" s="99">
        <v>50</v>
      </c>
      <c r="D155" s="59">
        <f t="shared" si="5"/>
        <v>0</v>
      </c>
      <c r="E155" s="7" t="s">
        <v>11</v>
      </c>
      <c r="F155" s="89" t="s">
        <v>12</v>
      </c>
      <c r="G155" s="90" t="s">
        <v>98</v>
      </c>
    </row>
    <row r="156" spans="1:7" x14ac:dyDescent="0.25">
      <c r="A156" s="76" t="s">
        <v>172</v>
      </c>
      <c r="B156" s="99">
        <v>7500</v>
      </c>
      <c r="C156" s="99">
        <v>7500</v>
      </c>
      <c r="D156" s="59">
        <f t="shared" si="5"/>
        <v>0</v>
      </c>
      <c r="E156" s="7" t="s">
        <v>11</v>
      </c>
      <c r="F156" s="89" t="s">
        <v>12</v>
      </c>
      <c r="G156" s="90" t="s">
        <v>98</v>
      </c>
    </row>
    <row r="157" spans="1:7" x14ac:dyDescent="0.25">
      <c r="A157" s="76" t="s">
        <v>173</v>
      </c>
      <c r="B157" s="99">
        <v>3750</v>
      </c>
      <c r="C157" s="99">
        <v>3750</v>
      </c>
      <c r="D157" s="59">
        <f t="shared" si="5"/>
        <v>0</v>
      </c>
      <c r="E157" s="7" t="s">
        <v>11</v>
      </c>
      <c r="F157" s="89" t="s">
        <v>12</v>
      </c>
      <c r="G157" s="90" t="s">
        <v>98</v>
      </c>
    </row>
    <row r="158" spans="1:7" x14ac:dyDescent="0.25">
      <c r="A158" s="76" t="s">
        <v>174</v>
      </c>
      <c r="B158" s="99">
        <v>25</v>
      </c>
      <c r="C158" s="99">
        <v>25</v>
      </c>
      <c r="D158" s="59">
        <f t="shared" si="5"/>
        <v>0</v>
      </c>
      <c r="E158" s="7" t="s">
        <v>11</v>
      </c>
      <c r="F158" s="89" t="s">
        <v>93</v>
      </c>
      <c r="G158" s="90" t="s">
        <v>98</v>
      </c>
    </row>
    <row r="159" spans="1:7" x14ac:dyDescent="0.25">
      <c r="A159" s="76" t="s">
        <v>175</v>
      </c>
      <c r="B159" s="99">
        <v>50</v>
      </c>
      <c r="C159" s="99">
        <v>50</v>
      </c>
      <c r="D159" s="59">
        <f t="shared" si="5"/>
        <v>0</v>
      </c>
      <c r="E159" s="7" t="s">
        <v>11</v>
      </c>
      <c r="F159" s="89" t="s">
        <v>12</v>
      </c>
      <c r="G159" s="90" t="s">
        <v>98</v>
      </c>
    </row>
    <row r="160" spans="1:7" x14ac:dyDescent="0.25">
      <c r="A160" s="76" t="s">
        <v>176</v>
      </c>
      <c r="B160" s="99">
        <v>2450</v>
      </c>
      <c r="C160" s="99">
        <v>2450</v>
      </c>
      <c r="D160" s="59">
        <f t="shared" si="5"/>
        <v>0</v>
      </c>
      <c r="E160" s="7" t="s">
        <v>11</v>
      </c>
      <c r="F160" s="89" t="s">
        <v>12</v>
      </c>
      <c r="G160" s="90" t="s">
        <v>98</v>
      </c>
    </row>
    <row r="161" spans="1:7" x14ac:dyDescent="0.25">
      <c r="A161" s="76" t="s">
        <v>177</v>
      </c>
      <c r="B161" s="99">
        <v>840</v>
      </c>
      <c r="C161" s="99">
        <v>840</v>
      </c>
      <c r="D161" s="59">
        <f t="shared" si="5"/>
        <v>0</v>
      </c>
      <c r="E161" s="7" t="s">
        <v>11</v>
      </c>
      <c r="F161" s="89" t="s">
        <v>12</v>
      </c>
      <c r="G161" s="90" t="s">
        <v>98</v>
      </c>
    </row>
    <row r="162" spans="1:7" x14ac:dyDescent="0.25">
      <c r="A162" s="76" t="s">
        <v>178</v>
      </c>
      <c r="B162" s="99">
        <v>25</v>
      </c>
      <c r="C162" s="99">
        <v>25</v>
      </c>
      <c r="D162" s="59">
        <f t="shared" si="5"/>
        <v>0</v>
      </c>
      <c r="E162" s="7" t="s">
        <v>11</v>
      </c>
      <c r="F162" s="89" t="s">
        <v>93</v>
      </c>
      <c r="G162" s="90" t="s">
        <v>98</v>
      </c>
    </row>
    <row r="163" spans="1:7" x14ac:dyDescent="0.25">
      <c r="A163" s="76" t="s">
        <v>179</v>
      </c>
      <c r="B163" s="99">
        <v>50</v>
      </c>
      <c r="C163" s="99">
        <v>50</v>
      </c>
      <c r="D163" s="59">
        <f t="shared" si="5"/>
        <v>0</v>
      </c>
      <c r="E163" s="7" t="s">
        <v>11</v>
      </c>
      <c r="F163" s="89" t="s">
        <v>12</v>
      </c>
      <c r="G163" s="90" t="s">
        <v>98</v>
      </c>
    </row>
    <row r="164" spans="1:7" x14ac:dyDescent="0.25">
      <c r="A164" s="81" t="s">
        <v>180</v>
      </c>
      <c r="B164" s="99">
        <v>2100</v>
      </c>
      <c r="C164" s="99">
        <v>2100</v>
      </c>
      <c r="D164" s="59">
        <f t="shared" si="5"/>
        <v>0</v>
      </c>
      <c r="E164" s="7" t="s">
        <v>11</v>
      </c>
      <c r="F164" s="89" t="s">
        <v>12</v>
      </c>
      <c r="G164" s="90" t="s">
        <v>98</v>
      </c>
    </row>
    <row r="165" spans="1:7" ht="28.5" x14ac:dyDescent="0.25">
      <c r="A165" s="76" t="s">
        <v>181</v>
      </c>
      <c r="B165" s="99">
        <v>840</v>
      </c>
      <c r="C165" s="99">
        <v>840</v>
      </c>
      <c r="D165" s="59">
        <f t="shared" si="5"/>
        <v>0</v>
      </c>
      <c r="E165" s="7" t="s">
        <v>11</v>
      </c>
      <c r="F165" s="89" t="s">
        <v>12</v>
      </c>
      <c r="G165" s="90" t="s">
        <v>98</v>
      </c>
    </row>
    <row r="166" spans="1:7" x14ac:dyDescent="0.25">
      <c r="A166" s="76" t="s">
        <v>182</v>
      </c>
      <c r="B166" s="99">
        <v>25</v>
      </c>
      <c r="C166" s="99">
        <v>25</v>
      </c>
      <c r="D166" s="59">
        <f t="shared" si="5"/>
        <v>0</v>
      </c>
      <c r="E166" s="7" t="s">
        <v>11</v>
      </c>
      <c r="F166" s="89" t="s">
        <v>93</v>
      </c>
      <c r="G166" s="90" t="s">
        <v>98</v>
      </c>
    </row>
    <row r="167" spans="1:7" ht="15" thickBot="1" x14ac:dyDescent="0.3">
      <c r="A167" s="91" t="s">
        <v>183</v>
      </c>
      <c r="B167" s="100">
        <v>50</v>
      </c>
      <c r="C167" s="100">
        <v>50</v>
      </c>
      <c r="D167" s="60">
        <f t="shared" si="5"/>
        <v>0</v>
      </c>
      <c r="E167" s="15" t="s">
        <v>11</v>
      </c>
      <c r="F167" s="93" t="s">
        <v>12</v>
      </c>
      <c r="G167" s="94" t="s">
        <v>98</v>
      </c>
    </row>
    <row r="168" spans="1:7" ht="15" thickBot="1" x14ac:dyDescent="0.3">
      <c r="A168" s="75"/>
      <c r="B168" s="83"/>
      <c r="C168" s="83"/>
      <c r="D168" s="83"/>
      <c r="E168" s="101"/>
      <c r="F168" s="75"/>
      <c r="G168" s="101"/>
    </row>
    <row r="169" spans="1:7" ht="45" x14ac:dyDescent="0.25">
      <c r="A169" s="1" t="s">
        <v>139</v>
      </c>
      <c r="B169" s="2" t="s">
        <v>3</v>
      </c>
      <c r="C169" s="2" t="s">
        <v>4</v>
      </c>
      <c r="D169" s="2" t="s">
        <v>5</v>
      </c>
      <c r="E169" s="2" t="s">
        <v>6</v>
      </c>
      <c r="F169" s="2" t="s">
        <v>7</v>
      </c>
      <c r="G169" s="86" t="s">
        <v>8</v>
      </c>
    </row>
    <row r="170" spans="1:7" x14ac:dyDescent="0.25">
      <c r="A170" s="953" t="s">
        <v>184</v>
      </c>
      <c r="B170" s="954"/>
      <c r="C170" s="954"/>
      <c r="D170" s="954"/>
      <c r="E170" s="954"/>
      <c r="F170" s="954"/>
      <c r="G170" s="955"/>
    </row>
    <row r="171" spans="1:7" x14ac:dyDescent="0.25">
      <c r="A171" s="76" t="s">
        <v>185</v>
      </c>
      <c r="B171" s="99">
        <v>1750</v>
      </c>
      <c r="C171" s="99">
        <v>1750</v>
      </c>
      <c r="D171" s="59">
        <f t="shared" ref="D171:D203" si="6">(C171-B171)/B171</f>
        <v>0</v>
      </c>
      <c r="E171" s="7" t="s">
        <v>11</v>
      </c>
      <c r="F171" s="89" t="s">
        <v>12</v>
      </c>
      <c r="G171" s="90" t="s">
        <v>98</v>
      </c>
    </row>
    <row r="172" spans="1:7" x14ac:dyDescent="0.25">
      <c r="A172" s="76" t="s">
        <v>186</v>
      </c>
      <c r="B172" s="99">
        <v>660</v>
      </c>
      <c r="C172" s="99">
        <v>660</v>
      </c>
      <c r="D172" s="59">
        <f t="shared" si="6"/>
        <v>0</v>
      </c>
      <c r="E172" s="7" t="s">
        <v>11</v>
      </c>
      <c r="F172" s="89" t="s">
        <v>12</v>
      </c>
      <c r="G172" s="90" t="s">
        <v>98</v>
      </c>
    </row>
    <row r="173" spans="1:7" x14ac:dyDescent="0.25">
      <c r="A173" s="76" t="s">
        <v>187</v>
      </c>
      <c r="B173" s="99">
        <v>25</v>
      </c>
      <c r="C173" s="99">
        <v>25</v>
      </c>
      <c r="D173" s="59">
        <f t="shared" si="6"/>
        <v>0</v>
      </c>
      <c r="E173" s="7" t="s">
        <v>11</v>
      </c>
      <c r="F173" s="89" t="s">
        <v>93</v>
      </c>
      <c r="G173" s="90" t="s">
        <v>98</v>
      </c>
    </row>
    <row r="174" spans="1:7" x14ac:dyDescent="0.25">
      <c r="A174" s="76" t="s">
        <v>188</v>
      </c>
      <c r="B174" s="99">
        <v>50</v>
      </c>
      <c r="C174" s="99">
        <v>50</v>
      </c>
      <c r="D174" s="59">
        <f t="shared" si="6"/>
        <v>0</v>
      </c>
      <c r="E174" s="7" t="s">
        <v>11</v>
      </c>
      <c r="F174" s="89" t="s">
        <v>12</v>
      </c>
      <c r="G174" s="90" t="s">
        <v>98</v>
      </c>
    </row>
    <row r="175" spans="1:7" x14ac:dyDescent="0.25">
      <c r="A175" s="76" t="s">
        <v>189</v>
      </c>
      <c r="B175" s="99">
        <v>1400</v>
      </c>
      <c r="C175" s="99">
        <v>1400</v>
      </c>
      <c r="D175" s="59">
        <f t="shared" si="6"/>
        <v>0</v>
      </c>
      <c r="E175" s="7" t="s">
        <v>11</v>
      </c>
      <c r="F175" s="89" t="s">
        <v>12</v>
      </c>
      <c r="G175" s="90" t="s">
        <v>98</v>
      </c>
    </row>
    <row r="176" spans="1:7" x14ac:dyDescent="0.25">
      <c r="A176" s="76" t="s">
        <v>190</v>
      </c>
      <c r="B176" s="99">
        <v>660</v>
      </c>
      <c r="C176" s="99">
        <v>660</v>
      </c>
      <c r="D176" s="59">
        <f t="shared" si="6"/>
        <v>0</v>
      </c>
      <c r="E176" s="7" t="s">
        <v>11</v>
      </c>
      <c r="F176" s="89" t="s">
        <v>12</v>
      </c>
      <c r="G176" s="90" t="s">
        <v>98</v>
      </c>
    </row>
    <row r="177" spans="1:8" x14ac:dyDescent="0.25">
      <c r="A177" s="76" t="s">
        <v>191</v>
      </c>
      <c r="B177" s="99">
        <v>25</v>
      </c>
      <c r="C177" s="99">
        <v>25</v>
      </c>
      <c r="D177" s="59">
        <f t="shared" si="6"/>
        <v>0</v>
      </c>
      <c r="E177" s="7" t="s">
        <v>11</v>
      </c>
      <c r="F177" s="89" t="s">
        <v>93</v>
      </c>
      <c r="G177" s="90" t="s">
        <v>98</v>
      </c>
      <c r="H177" s="75"/>
    </row>
    <row r="178" spans="1:8" x14ac:dyDescent="0.25">
      <c r="A178" s="76" t="s">
        <v>192</v>
      </c>
      <c r="B178" s="99">
        <v>50</v>
      </c>
      <c r="C178" s="99">
        <v>50</v>
      </c>
      <c r="D178" s="59">
        <f t="shared" si="6"/>
        <v>0</v>
      </c>
      <c r="E178" s="7" t="s">
        <v>11</v>
      </c>
      <c r="F178" s="89" t="s">
        <v>12</v>
      </c>
      <c r="G178" s="90" t="s">
        <v>98</v>
      </c>
      <c r="H178" s="75"/>
    </row>
    <row r="179" spans="1:8" x14ac:dyDescent="0.25">
      <c r="A179" s="76" t="s">
        <v>193</v>
      </c>
      <c r="B179" s="99">
        <v>1400</v>
      </c>
      <c r="C179" s="99">
        <v>1400</v>
      </c>
      <c r="D179" s="59">
        <f t="shared" si="6"/>
        <v>0</v>
      </c>
      <c r="E179" s="7" t="s">
        <v>11</v>
      </c>
      <c r="F179" s="89" t="s">
        <v>12</v>
      </c>
      <c r="G179" s="90" t="s">
        <v>98</v>
      </c>
      <c r="H179" s="75"/>
    </row>
    <row r="180" spans="1:8" x14ac:dyDescent="0.25">
      <c r="A180" s="76" t="s">
        <v>194</v>
      </c>
      <c r="B180" s="99">
        <v>840</v>
      </c>
      <c r="C180" s="99">
        <v>840</v>
      </c>
      <c r="D180" s="59">
        <f t="shared" si="6"/>
        <v>0</v>
      </c>
      <c r="E180" s="7" t="s">
        <v>11</v>
      </c>
      <c r="F180" s="89" t="s">
        <v>12</v>
      </c>
      <c r="G180" s="90" t="s">
        <v>98</v>
      </c>
      <c r="H180" s="75"/>
    </row>
    <row r="181" spans="1:8" x14ac:dyDescent="0.25">
      <c r="A181" s="76" t="s">
        <v>195</v>
      </c>
      <c r="B181" s="99">
        <v>25</v>
      </c>
      <c r="C181" s="99">
        <v>25</v>
      </c>
      <c r="D181" s="59">
        <f t="shared" si="6"/>
        <v>0</v>
      </c>
      <c r="E181" s="7" t="s">
        <v>11</v>
      </c>
      <c r="F181" s="89" t="s">
        <v>93</v>
      </c>
      <c r="G181" s="90" t="s">
        <v>98</v>
      </c>
      <c r="H181" s="75"/>
    </row>
    <row r="182" spans="1:8" x14ac:dyDescent="0.25">
      <c r="A182" s="76" t="s">
        <v>196</v>
      </c>
      <c r="B182" s="99">
        <v>50</v>
      </c>
      <c r="C182" s="99">
        <v>50</v>
      </c>
      <c r="D182" s="59">
        <f t="shared" si="6"/>
        <v>0</v>
      </c>
      <c r="E182" s="7" t="s">
        <v>11</v>
      </c>
      <c r="F182" s="89" t="s">
        <v>12</v>
      </c>
      <c r="G182" s="90" t="s">
        <v>98</v>
      </c>
      <c r="H182" s="75"/>
    </row>
    <row r="183" spans="1:8" s="5" customFormat="1" ht="15" x14ac:dyDescent="0.25">
      <c r="A183" s="21" t="s">
        <v>197</v>
      </c>
      <c r="B183" s="26"/>
      <c r="C183" s="26"/>
      <c r="D183" s="59"/>
      <c r="E183" s="7" t="s">
        <v>11</v>
      </c>
      <c r="F183" s="27"/>
      <c r="G183" s="90"/>
      <c r="H183" s="4"/>
    </row>
    <row r="184" spans="1:8" x14ac:dyDescent="0.25">
      <c r="A184" s="76" t="s">
        <v>198</v>
      </c>
      <c r="B184" s="99">
        <v>350</v>
      </c>
      <c r="C184" s="99">
        <v>350</v>
      </c>
      <c r="D184" s="59">
        <f t="shared" si="6"/>
        <v>0</v>
      </c>
      <c r="E184" s="7" t="s">
        <v>11</v>
      </c>
      <c r="F184" s="89" t="s">
        <v>199</v>
      </c>
      <c r="G184" s="90" t="s">
        <v>98</v>
      </c>
      <c r="H184" s="75"/>
    </row>
    <row r="185" spans="1:8" x14ac:dyDescent="0.25">
      <c r="A185" s="76" t="s">
        <v>200</v>
      </c>
      <c r="B185" s="99">
        <v>25</v>
      </c>
      <c r="C185" s="99">
        <v>25</v>
      </c>
      <c r="D185" s="59">
        <f t="shared" si="6"/>
        <v>0</v>
      </c>
      <c r="E185" s="7" t="s">
        <v>11</v>
      </c>
      <c r="F185" s="89" t="s">
        <v>199</v>
      </c>
      <c r="G185" s="90" t="s">
        <v>98</v>
      </c>
      <c r="H185" s="75"/>
    </row>
    <row r="186" spans="1:8" s="5" customFormat="1" ht="15" x14ac:dyDescent="0.25">
      <c r="A186" s="21" t="s">
        <v>201</v>
      </c>
      <c r="B186" s="26"/>
      <c r="C186" s="26"/>
      <c r="D186" s="59"/>
      <c r="E186" s="7"/>
      <c r="F186" s="27"/>
      <c r="G186" s="28"/>
      <c r="H186" s="4"/>
    </row>
    <row r="187" spans="1:8" x14ac:dyDescent="0.25">
      <c r="A187" s="76" t="s">
        <v>202</v>
      </c>
      <c r="B187" s="99">
        <v>300</v>
      </c>
      <c r="C187" s="99">
        <v>300</v>
      </c>
      <c r="D187" s="59">
        <f t="shared" si="6"/>
        <v>0</v>
      </c>
      <c r="E187" s="7" t="s">
        <v>11</v>
      </c>
      <c r="F187" s="89" t="s">
        <v>12</v>
      </c>
      <c r="G187" s="90" t="s">
        <v>98</v>
      </c>
      <c r="H187" s="75"/>
    </row>
    <row r="188" spans="1:8" x14ac:dyDescent="0.25">
      <c r="A188" s="76" t="s">
        <v>203</v>
      </c>
      <c r="B188" s="99">
        <v>300</v>
      </c>
      <c r="C188" s="99">
        <v>300</v>
      </c>
      <c r="D188" s="59">
        <f t="shared" si="6"/>
        <v>0</v>
      </c>
      <c r="E188" s="7" t="s">
        <v>11</v>
      </c>
      <c r="F188" s="89" t="s">
        <v>12</v>
      </c>
      <c r="G188" s="90" t="s">
        <v>98</v>
      </c>
      <c r="H188" s="75"/>
    </row>
    <row r="189" spans="1:8" x14ac:dyDescent="0.25">
      <c r="A189" s="76" t="s">
        <v>204</v>
      </c>
      <c r="B189" s="99">
        <v>40</v>
      </c>
      <c r="C189" s="99">
        <v>40</v>
      </c>
      <c r="D189" s="59">
        <f t="shared" si="6"/>
        <v>0</v>
      </c>
      <c r="E189" s="7" t="s">
        <v>11</v>
      </c>
      <c r="F189" s="89" t="s">
        <v>12</v>
      </c>
      <c r="G189" s="90" t="s">
        <v>98</v>
      </c>
      <c r="H189" s="75"/>
    </row>
    <row r="190" spans="1:8" x14ac:dyDescent="0.25">
      <c r="A190" s="76" t="s">
        <v>205</v>
      </c>
      <c r="B190" s="99">
        <v>20</v>
      </c>
      <c r="C190" s="99">
        <v>20</v>
      </c>
      <c r="D190" s="59">
        <f t="shared" si="6"/>
        <v>0</v>
      </c>
      <c r="E190" s="7" t="s">
        <v>11</v>
      </c>
      <c r="F190" s="89" t="s">
        <v>102</v>
      </c>
      <c r="G190" s="90" t="s">
        <v>98</v>
      </c>
      <c r="H190" s="75"/>
    </row>
    <row r="191" spans="1:8" x14ac:dyDescent="0.25">
      <c r="A191" s="76" t="s">
        <v>206</v>
      </c>
      <c r="B191" s="99">
        <v>40</v>
      </c>
      <c r="C191" s="99">
        <v>40</v>
      </c>
      <c r="D191" s="59">
        <f t="shared" si="6"/>
        <v>0</v>
      </c>
      <c r="E191" s="7" t="s">
        <v>11</v>
      </c>
      <c r="F191" s="89" t="s">
        <v>12</v>
      </c>
      <c r="G191" s="90" t="s">
        <v>98</v>
      </c>
      <c r="H191" s="75"/>
    </row>
    <row r="192" spans="1:8" x14ac:dyDescent="0.25">
      <c r="A192" s="76" t="s">
        <v>207</v>
      </c>
      <c r="B192" s="99">
        <v>20</v>
      </c>
      <c r="C192" s="99">
        <v>20</v>
      </c>
      <c r="D192" s="59">
        <f t="shared" si="6"/>
        <v>0</v>
      </c>
      <c r="E192" s="7" t="s">
        <v>11</v>
      </c>
      <c r="F192" s="89" t="s">
        <v>12</v>
      </c>
      <c r="G192" s="90" t="s">
        <v>98</v>
      </c>
      <c r="H192" s="75"/>
    </row>
    <row r="193" spans="1:7" x14ac:dyDescent="0.25">
      <c r="A193" s="76" t="s">
        <v>208</v>
      </c>
      <c r="B193" s="99">
        <v>200</v>
      </c>
      <c r="C193" s="99">
        <v>200</v>
      </c>
      <c r="D193" s="59">
        <f t="shared" si="6"/>
        <v>0</v>
      </c>
      <c r="E193" s="7" t="s">
        <v>11</v>
      </c>
      <c r="F193" s="89" t="s">
        <v>12</v>
      </c>
      <c r="G193" s="90" t="s">
        <v>98</v>
      </c>
    </row>
    <row r="194" spans="1:7" x14ac:dyDescent="0.25">
      <c r="A194" s="76" t="s">
        <v>209</v>
      </c>
      <c r="B194" s="99">
        <v>50</v>
      </c>
      <c r="C194" s="99">
        <v>50</v>
      </c>
      <c r="D194" s="59">
        <f t="shared" si="6"/>
        <v>0</v>
      </c>
      <c r="E194" s="7" t="s">
        <v>11</v>
      </c>
      <c r="F194" s="89" t="s">
        <v>102</v>
      </c>
      <c r="G194" s="90" t="s">
        <v>98</v>
      </c>
    </row>
    <row r="195" spans="1:7" x14ac:dyDescent="0.25">
      <c r="A195" s="76" t="s">
        <v>210</v>
      </c>
      <c r="B195" s="99">
        <v>200</v>
      </c>
      <c r="C195" s="99">
        <v>200</v>
      </c>
      <c r="D195" s="59">
        <f t="shared" si="6"/>
        <v>0</v>
      </c>
      <c r="E195" s="7" t="s">
        <v>11</v>
      </c>
      <c r="F195" s="89" t="s">
        <v>12</v>
      </c>
      <c r="G195" s="90" t="s">
        <v>98</v>
      </c>
    </row>
    <row r="196" spans="1:7" x14ac:dyDescent="0.25">
      <c r="A196" s="76" t="s">
        <v>211</v>
      </c>
      <c r="B196" s="99">
        <v>200</v>
      </c>
      <c r="C196" s="99">
        <v>200</v>
      </c>
      <c r="D196" s="59">
        <f t="shared" si="6"/>
        <v>0</v>
      </c>
      <c r="E196" s="7" t="s">
        <v>11</v>
      </c>
      <c r="F196" s="89" t="s">
        <v>12</v>
      </c>
      <c r="G196" s="90" t="s">
        <v>98</v>
      </c>
    </row>
    <row r="197" spans="1:7" x14ac:dyDescent="0.25">
      <c r="A197" s="76" t="s">
        <v>212</v>
      </c>
      <c r="B197" s="99">
        <v>50</v>
      </c>
      <c r="C197" s="99">
        <v>50</v>
      </c>
      <c r="D197" s="59">
        <f t="shared" si="6"/>
        <v>0</v>
      </c>
      <c r="E197" s="7" t="s">
        <v>11</v>
      </c>
      <c r="F197" s="89" t="s">
        <v>102</v>
      </c>
      <c r="G197" s="90" t="s">
        <v>98</v>
      </c>
    </row>
    <row r="198" spans="1:7" x14ac:dyDescent="0.25">
      <c r="A198" s="76" t="s">
        <v>213</v>
      </c>
      <c r="B198" s="99">
        <v>200</v>
      </c>
      <c r="C198" s="99">
        <v>200</v>
      </c>
      <c r="D198" s="59">
        <f t="shared" si="6"/>
        <v>0</v>
      </c>
      <c r="E198" s="7" t="s">
        <v>11</v>
      </c>
      <c r="F198" s="89" t="s">
        <v>12</v>
      </c>
      <c r="G198" s="90" t="s">
        <v>98</v>
      </c>
    </row>
    <row r="199" spans="1:7" x14ac:dyDescent="0.25">
      <c r="A199" s="76" t="s">
        <v>214</v>
      </c>
      <c r="B199" s="99">
        <v>50</v>
      </c>
      <c r="C199" s="99">
        <v>50</v>
      </c>
      <c r="D199" s="59">
        <f t="shared" si="6"/>
        <v>0</v>
      </c>
      <c r="E199" s="7" t="s">
        <v>11</v>
      </c>
      <c r="F199" s="89" t="s">
        <v>12</v>
      </c>
      <c r="G199" s="90" t="s">
        <v>98</v>
      </c>
    </row>
    <row r="200" spans="1:7" x14ac:dyDescent="0.25">
      <c r="A200" s="76" t="s">
        <v>215</v>
      </c>
      <c r="B200" s="99">
        <v>150</v>
      </c>
      <c r="C200" s="99">
        <v>150</v>
      </c>
      <c r="D200" s="59">
        <f t="shared" si="6"/>
        <v>0</v>
      </c>
      <c r="E200" s="7" t="s">
        <v>11</v>
      </c>
      <c r="F200" s="89" t="s">
        <v>12</v>
      </c>
      <c r="G200" s="90" t="s">
        <v>98</v>
      </c>
    </row>
    <row r="201" spans="1:7" x14ac:dyDescent="0.25">
      <c r="A201" s="76" t="s">
        <v>216</v>
      </c>
      <c r="B201" s="99">
        <v>50</v>
      </c>
      <c r="C201" s="99">
        <v>50</v>
      </c>
      <c r="D201" s="59">
        <f t="shared" si="6"/>
        <v>0</v>
      </c>
      <c r="E201" s="7" t="s">
        <v>11</v>
      </c>
      <c r="F201" s="89" t="s">
        <v>102</v>
      </c>
      <c r="G201" s="90" t="s">
        <v>98</v>
      </c>
    </row>
    <row r="202" spans="1:7" x14ac:dyDescent="0.25">
      <c r="A202" s="76" t="s">
        <v>217</v>
      </c>
      <c r="B202" s="99">
        <v>300</v>
      </c>
      <c r="C202" s="99">
        <v>300</v>
      </c>
      <c r="D202" s="59">
        <f t="shared" si="6"/>
        <v>0</v>
      </c>
      <c r="E202" s="7" t="s">
        <v>11</v>
      </c>
      <c r="F202" s="89" t="s">
        <v>12</v>
      </c>
      <c r="G202" s="90" t="s">
        <v>98</v>
      </c>
    </row>
    <row r="203" spans="1:7" ht="15" thickBot="1" x14ac:dyDescent="0.3">
      <c r="A203" s="91" t="s">
        <v>218</v>
      </c>
      <c r="B203" s="100">
        <v>300</v>
      </c>
      <c r="C203" s="100">
        <v>300</v>
      </c>
      <c r="D203" s="60">
        <f t="shared" si="6"/>
        <v>0</v>
      </c>
      <c r="E203" s="15" t="s">
        <v>11</v>
      </c>
      <c r="F203" s="93" t="s">
        <v>12</v>
      </c>
      <c r="G203" s="94" t="s">
        <v>98</v>
      </c>
    </row>
    <row r="204" spans="1:7" ht="15" thickBot="1" x14ac:dyDescent="0.3">
      <c r="A204" s="75"/>
      <c r="B204" s="29"/>
      <c r="C204" s="29"/>
      <c r="D204" s="83"/>
      <c r="E204" s="84"/>
      <c r="F204" s="85"/>
      <c r="G204" s="84"/>
    </row>
    <row r="205" spans="1:7" ht="45" x14ac:dyDescent="0.25">
      <c r="A205" s="1" t="s">
        <v>139</v>
      </c>
      <c r="B205" s="2" t="s">
        <v>3</v>
      </c>
      <c r="C205" s="2" t="s">
        <v>4</v>
      </c>
      <c r="D205" s="2" t="s">
        <v>5</v>
      </c>
      <c r="E205" s="2" t="s">
        <v>6</v>
      </c>
      <c r="F205" s="2" t="s">
        <v>7</v>
      </c>
      <c r="G205" s="86" t="s">
        <v>8</v>
      </c>
    </row>
    <row r="206" spans="1:7" x14ac:dyDescent="0.25">
      <c r="A206" s="953" t="s">
        <v>184</v>
      </c>
      <c r="B206" s="954"/>
      <c r="C206" s="954"/>
      <c r="D206" s="954"/>
      <c r="E206" s="954"/>
      <c r="F206" s="954"/>
      <c r="G206" s="955"/>
    </row>
    <row r="207" spans="1:7" x14ac:dyDescent="0.25">
      <c r="A207" s="21" t="s">
        <v>219</v>
      </c>
      <c r="B207" s="97"/>
      <c r="C207" s="97"/>
      <c r="D207" s="97"/>
      <c r="E207" s="98"/>
      <c r="F207" s="89"/>
      <c r="G207" s="90"/>
    </row>
    <row r="208" spans="1:7" x14ac:dyDescent="0.25">
      <c r="A208" s="76" t="s">
        <v>220</v>
      </c>
      <c r="B208" s="99">
        <v>25</v>
      </c>
      <c r="C208" s="99">
        <v>25</v>
      </c>
      <c r="D208" s="59">
        <f t="shared" ref="D208:D217" si="7">(C208-B208)/B208</f>
        <v>0</v>
      </c>
      <c r="E208" s="7" t="s">
        <v>11</v>
      </c>
      <c r="F208" s="89" t="s">
        <v>12</v>
      </c>
      <c r="G208" s="90" t="s">
        <v>98</v>
      </c>
    </row>
    <row r="209" spans="1:8" x14ac:dyDescent="0.25">
      <c r="A209" s="76" t="s">
        <v>221</v>
      </c>
      <c r="B209" s="99">
        <v>15</v>
      </c>
      <c r="C209" s="99">
        <v>15</v>
      </c>
      <c r="D209" s="59">
        <f t="shared" si="7"/>
        <v>0</v>
      </c>
      <c r="E209" s="7" t="s">
        <v>11</v>
      </c>
      <c r="F209" s="89" t="s">
        <v>93</v>
      </c>
      <c r="G209" s="90" t="s">
        <v>98</v>
      </c>
      <c r="H209" s="75"/>
    </row>
    <row r="210" spans="1:8" x14ac:dyDescent="0.25">
      <c r="A210" s="76" t="s">
        <v>222</v>
      </c>
      <c r="B210" s="99">
        <v>15</v>
      </c>
      <c r="C210" s="99">
        <v>15</v>
      </c>
      <c r="D210" s="59">
        <f t="shared" si="7"/>
        <v>0</v>
      </c>
      <c r="E210" s="7" t="s">
        <v>11</v>
      </c>
      <c r="F210" s="89" t="s">
        <v>93</v>
      </c>
      <c r="G210" s="90" t="s">
        <v>98</v>
      </c>
      <c r="H210" s="75"/>
    </row>
    <row r="211" spans="1:8" x14ac:dyDescent="0.25">
      <c r="A211" s="76" t="s">
        <v>223</v>
      </c>
      <c r="B211" s="99">
        <v>100</v>
      </c>
      <c r="C211" s="99">
        <v>100</v>
      </c>
      <c r="D211" s="59">
        <f t="shared" si="7"/>
        <v>0</v>
      </c>
      <c r="E211" s="7" t="s">
        <v>11</v>
      </c>
      <c r="F211" s="89" t="s">
        <v>12</v>
      </c>
      <c r="G211" s="90" t="s">
        <v>98</v>
      </c>
      <c r="H211" s="75"/>
    </row>
    <row r="212" spans="1:8" x14ac:dyDescent="0.25">
      <c r="A212" s="76" t="s">
        <v>224</v>
      </c>
      <c r="B212" s="99">
        <v>25</v>
      </c>
      <c r="C212" s="99">
        <v>25</v>
      </c>
      <c r="D212" s="59">
        <f t="shared" si="7"/>
        <v>0</v>
      </c>
      <c r="E212" s="7" t="s">
        <v>11</v>
      </c>
      <c r="F212" s="89" t="s">
        <v>12</v>
      </c>
      <c r="G212" s="90" t="s">
        <v>98</v>
      </c>
      <c r="H212" s="75"/>
    </row>
    <row r="213" spans="1:8" x14ac:dyDescent="0.25">
      <c r="A213" s="81" t="s">
        <v>225</v>
      </c>
      <c r="B213" s="99">
        <v>15</v>
      </c>
      <c r="C213" s="99">
        <v>15</v>
      </c>
      <c r="D213" s="59">
        <f t="shared" si="7"/>
        <v>0</v>
      </c>
      <c r="E213" s="7" t="s">
        <v>11</v>
      </c>
      <c r="F213" s="89" t="s">
        <v>93</v>
      </c>
      <c r="G213" s="90" t="s">
        <v>98</v>
      </c>
      <c r="H213" s="75"/>
    </row>
    <row r="214" spans="1:8" x14ac:dyDescent="0.25">
      <c r="A214" s="76" t="s">
        <v>226</v>
      </c>
      <c r="B214" s="99">
        <v>100</v>
      </c>
      <c r="C214" s="99">
        <v>100</v>
      </c>
      <c r="D214" s="59">
        <f t="shared" si="7"/>
        <v>0</v>
      </c>
      <c r="E214" s="7" t="s">
        <v>11</v>
      </c>
      <c r="F214" s="89" t="s">
        <v>12</v>
      </c>
      <c r="G214" s="90" t="s">
        <v>98</v>
      </c>
      <c r="H214" s="75"/>
    </row>
    <row r="215" spans="1:8" x14ac:dyDescent="0.25">
      <c r="A215" s="76" t="s">
        <v>227</v>
      </c>
      <c r="B215" s="99">
        <v>25</v>
      </c>
      <c r="C215" s="99">
        <v>25</v>
      </c>
      <c r="D215" s="59">
        <f t="shared" si="7"/>
        <v>0</v>
      </c>
      <c r="E215" s="7" t="s">
        <v>11</v>
      </c>
      <c r="F215" s="89" t="s">
        <v>12</v>
      </c>
      <c r="G215" s="90" t="s">
        <v>98</v>
      </c>
      <c r="H215" s="75"/>
    </row>
    <row r="216" spans="1:8" x14ac:dyDescent="0.25">
      <c r="A216" s="76" t="s">
        <v>228</v>
      </c>
      <c r="B216" s="99">
        <v>25</v>
      </c>
      <c r="C216" s="99">
        <v>25</v>
      </c>
      <c r="D216" s="59">
        <f t="shared" si="7"/>
        <v>0</v>
      </c>
      <c r="E216" s="7" t="s">
        <v>11</v>
      </c>
      <c r="F216" s="89" t="s">
        <v>12</v>
      </c>
      <c r="G216" s="90" t="s">
        <v>98</v>
      </c>
      <c r="H216" s="75"/>
    </row>
    <row r="217" spans="1:8" ht="15" thickBot="1" x14ac:dyDescent="0.3">
      <c r="A217" s="91" t="s">
        <v>229</v>
      </c>
      <c r="B217" s="100">
        <v>15</v>
      </c>
      <c r="C217" s="100">
        <v>15</v>
      </c>
      <c r="D217" s="60">
        <f t="shared" si="7"/>
        <v>0</v>
      </c>
      <c r="E217" s="15" t="s">
        <v>11</v>
      </c>
      <c r="F217" s="93" t="s">
        <v>93</v>
      </c>
      <c r="G217" s="94" t="s">
        <v>98</v>
      </c>
      <c r="H217" s="75"/>
    </row>
    <row r="218" spans="1:8" ht="15" thickBot="1" x14ac:dyDescent="0.3">
      <c r="A218" s="102"/>
      <c r="B218" s="83"/>
      <c r="C218" s="83"/>
      <c r="D218" s="83"/>
      <c r="E218" s="84"/>
      <c r="F218" s="85"/>
      <c r="G218" s="84"/>
      <c r="H218" s="75"/>
    </row>
    <row r="219" spans="1:8" ht="45" x14ac:dyDescent="0.25">
      <c r="A219" s="1" t="s">
        <v>230</v>
      </c>
      <c r="B219" s="2" t="s">
        <v>3</v>
      </c>
      <c r="C219" s="2" t="s">
        <v>4</v>
      </c>
      <c r="D219" s="2" t="s">
        <v>5</v>
      </c>
      <c r="E219" s="2" t="s">
        <v>6</v>
      </c>
      <c r="F219" s="2" t="s">
        <v>7</v>
      </c>
      <c r="G219" s="86" t="s">
        <v>8</v>
      </c>
      <c r="H219" s="74"/>
    </row>
    <row r="220" spans="1:8" ht="15" x14ac:dyDescent="0.25">
      <c r="A220" s="6" t="s">
        <v>231</v>
      </c>
      <c r="B220" s="25">
        <v>90</v>
      </c>
      <c r="C220" s="25">
        <v>90</v>
      </c>
      <c r="D220" s="59">
        <f t="shared" ref="D220:D240" si="8">(C220-B220)/B220</f>
        <v>0</v>
      </c>
      <c r="E220" s="7" t="s">
        <v>11</v>
      </c>
      <c r="F220" s="112" t="s">
        <v>232</v>
      </c>
      <c r="G220" s="87" t="s">
        <v>98</v>
      </c>
      <c r="H220" s="74"/>
    </row>
    <row r="221" spans="1:8" ht="14.25" customHeight="1" x14ac:dyDescent="0.25">
      <c r="A221" s="6" t="s">
        <v>233</v>
      </c>
      <c r="B221" s="25">
        <v>10</v>
      </c>
      <c r="C221" s="25">
        <v>10</v>
      </c>
      <c r="D221" s="59">
        <f t="shared" si="8"/>
        <v>0</v>
      </c>
      <c r="E221" s="7" t="s">
        <v>11</v>
      </c>
      <c r="F221" s="8" t="s">
        <v>234</v>
      </c>
      <c r="G221" s="87" t="s">
        <v>98</v>
      </c>
      <c r="H221" s="74"/>
    </row>
    <row r="222" spans="1:8" ht="14.25" customHeight="1" x14ac:dyDescent="0.25">
      <c r="A222" s="6" t="s">
        <v>235</v>
      </c>
      <c r="B222" s="25">
        <v>90</v>
      </c>
      <c r="C222" s="25">
        <v>90</v>
      </c>
      <c r="D222" s="59">
        <f t="shared" si="8"/>
        <v>0</v>
      </c>
      <c r="E222" s="7" t="s">
        <v>11</v>
      </c>
      <c r="F222" s="112" t="s">
        <v>232</v>
      </c>
      <c r="G222" s="87" t="s">
        <v>98</v>
      </c>
      <c r="H222" s="74"/>
    </row>
    <row r="223" spans="1:8" ht="14.25" customHeight="1" x14ac:dyDescent="0.25">
      <c r="A223" s="6" t="s">
        <v>236</v>
      </c>
      <c r="B223" s="25">
        <v>10</v>
      </c>
      <c r="C223" s="25">
        <v>10</v>
      </c>
      <c r="D223" s="59">
        <f t="shared" si="8"/>
        <v>0</v>
      </c>
      <c r="E223" s="7" t="s">
        <v>11</v>
      </c>
      <c r="F223" s="8" t="s">
        <v>234</v>
      </c>
      <c r="G223" s="87" t="s">
        <v>98</v>
      </c>
      <c r="H223" s="74"/>
    </row>
    <row r="224" spans="1:8" ht="14.25" customHeight="1" x14ac:dyDescent="0.25">
      <c r="A224" s="6" t="s">
        <v>237</v>
      </c>
      <c r="B224" s="25">
        <v>55</v>
      </c>
      <c r="C224" s="25">
        <v>55</v>
      </c>
      <c r="D224" s="59">
        <f t="shared" si="8"/>
        <v>0</v>
      </c>
      <c r="E224" s="7" t="s">
        <v>11</v>
      </c>
      <c r="F224" s="8" t="s">
        <v>238</v>
      </c>
      <c r="G224" s="87" t="s">
        <v>98</v>
      </c>
      <c r="H224" s="74"/>
    </row>
    <row r="225" spans="1:11" ht="14.25" customHeight="1" x14ac:dyDescent="0.25">
      <c r="A225" s="6" t="s">
        <v>239</v>
      </c>
      <c r="B225" s="25">
        <v>125</v>
      </c>
      <c r="C225" s="25">
        <v>125</v>
      </c>
      <c r="D225" s="59">
        <f t="shared" si="8"/>
        <v>0</v>
      </c>
      <c r="E225" s="7" t="s">
        <v>11</v>
      </c>
      <c r="F225" s="8" t="s">
        <v>238</v>
      </c>
      <c r="G225" s="87" t="s">
        <v>98</v>
      </c>
      <c r="H225" s="74"/>
      <c r="I225" s="101"/>
      <c r="J225" s="101"/>
      <c r="K225" s="101"/>
    </row>
    <row r="226" spans="1:11" x14ac:dyDescent="0.25">
      <c r="A226" s="6" t="s">
        <v>240</v>
      </c>
      <c r="B226" s="22">
        <v>180</v>
      </c>
      <c r="C226" s="22">
        <v>198</v>
      </c>
      <c r="D226" s="59">
        <f t="shared" si="8"/>
        <v>0.1</v>
      </c>
      <c r="E226" s="7" t="s">
        <v>11</v>
      </c>
      <c r="F226" s="8" t="s">
        <v>238</v>
      </c>
      <c r="G226" s="87" t="s">
        <v>13</v>
      </c>
      <c r="H226" s="75"/>
      <c r="I226" s="101"/>
      <c r="J226" s="101"/>
      <c r="K226" s="101"/>
    </row>
    <row r="227" spans="1:11" x14ac:dyDescent="0.25">
      <c r="A227" s="6" t="s">
        <v>241</v>
      </c>
      <c r="B227" s="22">
        <v>125</v>
      </c>
      <c r="C227" s="22">
        <v>125</v>
      </c>
      <c r="D227" s="59">
        <f t="shared" si="8"/>
        <v>0</v>
      </c>
      <c r="E227" s="7" t="s">
        <v>11</v>
      </c>
      <c r="F227" s="8" t="s">
        <v>238</v>
      </c>
      <c r="G227" s="87" t="s">
        <v>98</v>
      </c>
      <c r="H227" s="75"/>
      <c r="I227" s="101"/>
      <c r="J227" s="101"/>
      <c r="K227" s="101"/>
    </row>
    <row r="228" spans="1:11" x14ac:dyDescent="0.25">
      <c r="A228" s="6" t="s">
        <v>242</v>
      </c>
      <c r="B228" s="25">
        <v>250</v>
      </c>
      <c r="C228" s="25">
        <v>275</v>
      </c>
      <c r="D228" s="59">
        <f t="shared" si="8"/>
        <v>0.1</v>
      </c>
      <c r="E228" s="7" t="s">
        <v>11</v>
      </c>
      <c r="F228" s="8" t="s">
        <v>238</v>
      </c>
      <c r="G228" s="87" t="s">
        <v>13</v>
      </c>
      <c r="H228" s="75"/>
      <c r="I228" s="101"/>
      <c r="J228" s="101"/>
      <c r="K228" s="101"/>
    </row>
    <row r="229" spans="1:11" x14ac:dyDescent="0.25">
      <c r="A229" s="6" t="s">
        <v>243</v>
      </c>
      <c r="B229" s="25">
        <v>180</v>
      </c>
      <c r="C229" s="25">
        <v>198</v>
      </c>
      <c r="D229" s="59">
        <f t="shared" si="8"/>
        <v>0.1</v>
      </c>
      <c r="E229" s="7" t="s">
        <v>11</v>
      </c>
      <c r="F229" s="8" t="s">
        <v>238</v>
      </c>
      <c r="G229" s="87" t="s">
        <v>13</v>
      </c>
      <c r="H229" s="75"/>
      <c r="I229" s="101"/>
      <c r="J229" s="101"/>
      <c r="K229" s="101"/>
    </row>
    <row r="230" spans="1:11" x14ac:dyDescent="0.25">
      <c r="A230" s="6" t="s">
        <v>244</v>
      </c>
      <c r="B230" s="22">
        <v>125</v>
      </c>
      <c r="C230" s="22">
        <v>125</v>
      </c>
      <c r="D230" s="59">
        <f t="shared" si="8"/>
        <v>0</v>
      </c>
      <c r="E230" s="7" t="s">
        <v>11</v>
      </c>
      <c r="F230" s="8" t="s">
        <v>238</v>
      </c>
      <c r="G230" s="87" t="s">
        <v>98</v>
      </c>
      <c r="H230" s="75"/>
      <c r="I230" s="101"/>
      <c r="J230" s="101"/>
      <c r="K230" s="101"/>
    </row>
    <row r="231" spans="1:11" x14ac:dyDescent="0.25">
      <c r="A231" s="6" t="s">
        <v>245</v>
      </c>
      <c r="B231" s="25">
        <v>250</v>
      </c>
      <c r="C231" s="25">
        <v>275</v>
      </c>
      <c r="D231" s="59">
        <f t="shared" si="8"/>
        <v>0.1</v>
      </c>
      <c r="E231" s="7" t="s">
        <v>11</v>
      </c>
      <c r="F231" s="8" t="s">
        <v>238</v>
      </c>
      <c r="G231" s="87" t="s">
        <v>13</v>
      </c>
      <c r="H231" s="75"/>
      <c r="I231" s="101"/>
      <c r="J231" s="101"/>
      <c r="K231" s="101"/>
    </row>
    <row r="232" spans="1:11" x14ac:dyDescent="0.25">
      <c r="A232" s="6" t="s">
        <v>246</v>
      </c>
      <c r="B232" s="25">
        <v>180</v>
      </c>
      <c r="C232" s="25">
        <v>198</v>
      </c>
      <c r="D232" s="59">
        <f t="shared" si="8"/>
        <v>0.1</v>
      </c>
      <c r="E232" s="7" t="s">
        <v>11</v>
      </c>
      <c r="F232" s="8" t="s">
        <v>238</v>
      </c>
      <c r="G232" s="87" t="s">
        <v>13</v>
      </c>
      <c r="H232" s="75"/>
      <c r="I232" s="101"/>
      <c r="J232" s="101"/>
      <c r="K232" s="101"/>
    </row>
    <row r="233" spans="1:11" x14ac:dyDescent="0.25">
      <c r="A233" s="6" t="s">
        <v>247</v>
      </c>
      <c r="B233" s="22">
        <v>125</v>
      </c>
      <c r="C233" s="22">
        <v>125</v>
      </c>
      <c r="D233" s="59">
        <f t="shared" si="8"/>
        <v>0</v>
      </c>
      <c r="E233" s="7" t="s">
        <v>11</v>
      </c>
      <c r="F233" s="8" t="s">
        <v>238</v>
      </c>
      <c r="G233" s="87" t="s">
        <v>98</v>
      </c>
      <c r="H233" s="75"/>
      <c r="I233" s="101"/>
      <c r="J233" s="101"/>
      <c r="K233" s="101"/>
    </row>
    <row r="234" spans="1:11" x14ac:dyDescent="0.25">
      <c r="A234" s="6" t="s">
        <v>248</v>
      </c>
      <c r="B234" s="22">
        <v>250</v>
      </c>
      <c r="C234" s="22">
        <v>275</v>
      </c>
      <c r="D234" s="59">
        <f t="shared" si="8"/>
        <v>0.1</v>
      </c>
      <c r="E234" s="7" t="s">
        <v>11</v>
      </c>
      <c r="F234" s="8" t="s">
        <v>238</v>
      </c>
      <c r="G234" s="87" t="s">
        <v>13</v>
      </c>
      <c r="H234" s="75"/>
      <c r="I234" s="101"/>
      <c r="J234" s="101"/>
      <c r="K234" s="101"/>
    </row>
    <row r="235" spans="1:11" x14ac:dyDescent="0.25">
      <c r="A235" s="6" t="s">
        <v>249</v>
      </c>
      <c r="B235" s="22">
        <v>180</v>
      </c>
      <c r="C235" s="22">
        <v>198</v>
      </c>
      <c r="D235" s="59">
        <f t="shared" si="8"/>
        <v>0.1</v>
      </c>
      <c r="E235" s="7" t="s">
        <v>11</v>
      </c>
      <c r="F235" s="8" t="s">
        <v>238</v>
      </c>
      <c r="G235" s="87" t="s">
        <v>13</v>
      </c>
      <c r="H235" s="75"/>
      <c r="I235" s="101"/>
      <c r="J235" s="101"/>
      <c r="K235" s="101"/>
    </row>
    <row r="236" spans="1:11" x14ac:dyDescent="0.25">
      <c r="A236" s="6" t="s">
        <v>250</v>
      </c>
      <c r="B236" s="25">
        <v>50</v>
      </c>
      <c r="C236" s="25">
        <v>55</v>
      </c>
      <c r="D236" s="59">
        <f t="shared" si="8"/>
        <v>0.1</v>
      </c>
      <c r="E236" s="7" t="s">
        <v>251</v>
      </c>
      <c r="F236" s="8" t="s">
        <v>252</v>
      </c>
      <c r="G236" s="87" t="s">
        <v>13</v>
      </c>
      <c r="H236" s="951"/>
      <c r="I236" s="952"/>
      <c r="J236" s="952"/>
      <c r="K236" s="952"/>
    </row>
    <row r="237" spans="1:11" x14ac:dyDescent="0.25">
      <c r="A237" s="6" t="s">
        <v>253</v>
      </c>
      <c r="B237" s="25">
        <v>0</v>
      </c>
      <c r="C237" s="25">
        <v>0</v>
      </c>
      <c r="D237" s="59"/>
      <c r="E237" s="7" t="s">
        <v>251</v>
      </c>
      <c r="F237" s="8" t="s">
        <v>252</v>
      </c>
      <c r="G237" s="87" t="s">
        <v>13</v>
      </c>
      <c r="H237" s="75"/>
      <c r="I237" s="101"/>
      <c r="J237" s="101"/>
      <c r="K237" s="101"/>
    </row>
    <row r="238" spans="1:11" x14ac:dyDescent="0.25">
      <c r="A238" s="6" t="s">
        <v>254</v>
      </c>
      <c r="B238" s="25">
        <v>100</v>
      </c>
      <c r="C238" s="25">
        <v>100</v>
      </c>
      <c r="D238" s="59">
        <f t="shared" si="8"/>
        <v>0</v>
      </c>
      <c r="E238" s="7" t="s">
        <v>11</v>
      </c>
      <c r="F238" s="8" t="s">
        <v>238</v>
      </c>
      <c r="G238" s="87" t="s">
        <v>13</v>
      </c>
      <c r="H238" s="75"/>
      <c r="I238" s="101"/>
      <c r="J238" s="101"/>
      <c r="K238" s="101"/>
    </row>
    <row r="239" spans="1:11" x14ac:dyDescent="0.25">
      <c r="A239" s="30" t="s">
        <v>255</v>
      </c>
      <c r="B239" s="31">
        <v>180</v>
      </c>
      <c r="C239" s="31">
        <v>198</v>
      </c>
      <c r="D239" s="59">
        <f t="shared" si="8"/>
        <v>0.1</v>
      </c>
      <c r="E239" s="7" t="s">
        <v>11</v>
      </c>
      <c r="F239" s="32" t="s">
        <v>238</v>
      </c>
      <c r="G239" s="103" t="s">
        <v>13</v>
      </c>
      <c r="H239" s="75"/>
      <c r="I239" s="101"/>
      <c r="J239" s="101"/>
      <c r="K239" s="101"/>
    </row>
    <row r="240" spans="1:11" ht="15" thickBot="1" x14ac:dyDescent="0.3">
      <c r="A240" s="23" t="s">
        <v>256</v>
      </c>
      <c r="B240" s="24">
        <v>5</v>
      </c>
      <c r="C240" s="24">
        <v>5.5</v>
      </c>
      <c r="D240" s="60">
        <f t="shared" si="8"/>
        <v>0.1</v>
      </c>
      <c r="E240" s="15" t="s">
        <v>11</v>
      </c>
      <c r="F240" s="33" t="s">
        <v>234</v>
      </c>
      <c r="G240" s="96" t="s">
        <v>13</v>
      </c>
      <c r="H240" s="75"/>
      <c r="I240" s="101"/>
      <c r="J240" s="101"/>
      <c r="K240" s="101"/>
    </row>
    <row r="241" spans="1:11" ht="15.75" thickBot="1" x14ac:dyDescent="0.3">
      <c r="A241" s="4"/>
      <c r="B241" s="65"/>
      <c r="C241" s="65"/>
      <c r="D241" s="66"/>
      <c r="E241" s="34"/>
      <c r="F241" s="35"/>
      <c r="G241" s="85"/>
      <c r="H241" s="75"/>
      <c r="I241" s="101"/>
      <c r="J241" s="101"/>
      <c r="K241" s="101"/>
    </row>
    <row r="242" spans="1:11" ht="45" x14ac:dyDescent="0.25">
      <c r="A242" s="1" t="s">
        <v>257</v>
      </c>
      <c r="B242" s="2" t="s">
        <v>3</v>
      </c>
      <c r="C242" s="2" t="s">
        <v>4</v>
      </c>
      <c r="D242" s="2" t="s">
        <v>5</v>
      </c>
      <c r="E242" s="2" t="s">
        <v>6</v>
      </c>
      <c r="F242" s="2" t="s">
        <v>7</v>
      </c>
      <c r="G242" s="86" t="s">
        <v>8</v>
      </c>
      <c r="H242" s="75"/>
      <c r="I242" s="101"/>
      <c r="J242" s="101"/>
      <c r="K242" s="101"/>
    </row>
    <row r="243" spans="1:11" ht="28.5" x14ac:dyDescent="0.25">
      <c r="A243" s="36" t="s">
        <v>258</v>
      </c>
      <c r="B243" s="22">
        <v>31.2</v>
      </c>
      <c r="C243" s="22">
        <v>31.2</v>
      </c>
      <c r="D243" s="59">
        <f t="shared" ref="D243:D245" si="9">(C243-B243)/B243</f>
        <v>0</v>
      </c>
      <c r="E243" s="7" t="s">
        <v>251</v>
      </c>
      <c r="F243" s="8" t="s">
        <v>259</v>
      </c>
      <c r="G243" s="87" t="s">
        <v>13</v>
      </c>
      <c r="H243" s="11"/>
      <c r="I243" s="42"/>
      <c r="J243" s="42"/>
      <c r="K243" s="42"/>
    </row>
    <row r="244" spans="1:11" ht="42.75" x14ac:dyDescent="0.25">
      <c r="A244" s="6" t="s">
        <v>260</v>
      </c>
      <c r="B244" s="22">
        <v>92</v>
      </c>
      <c r="C244" s="22"/>
      <c r="D244" s="59">
        <f t="shared" si="9"/>
        <v>-1</v>
      </c>
      <c r="E244" s="7" t="s">
        <v>11</v>
      </c>
      <c r="F244" s="8" t="s">
        <v>261</v>
      </c>
      <c r="G244" s="87" t="s">
        <v>262</v>
      </c>
      <c r="H244" s="82"/>
      <c r="I244" s="75"/>
      <c r="J244" s="75"/>
      <c r="K244" s="75"/>
    </row>
    <row r="245" spans="1:11" s="111" customFormat="1" ht="28.5" x14ac:dyDescent="0.25">
      <c r="A245" s="6" t="s">
        <v>312</v>
      </c>
      <c r="B245" s="22">
        <v>149</v>
      </c>
      <c r="C245" s="22"/>
      <c r="D245" s="59">
        <f t="shared" si="9"/>
        <v>-1</v>
      </c>
      <c r="E245" s="7" t="s">
        <v>11</v>
      </c>
      <c r="F245" s="8"/>
      <c r="G245" s="108" t="s">
        <v>262</v>
      </c>
      <c r="H245" s="109"/>
      <c r="I245" s="110"/>
      <c r="J245" s="110"/>
      <c r="K245" s="110"/>
    </row>
    <row r="246" spans="1:11" ht="15" thickBot="1" x14ac:dyDescent="0.3">
      <c r="A246" s="75"/>
      <c r="B246" s="83"/>
      <c r="C246" s="83"/>
      <c r="D246" s="83"/>
      <c r="E246" s="84"/>
      <c r="F246" s="85"/>
      <c r="G246" s="84"/>
      <c r="H246" s="75"/>
      <c r="I246" s="101"/>
      <c r="J246" s="101"/>
      <c r="K246" s="101"/>
    </row>
    <row r="247" spans="1:11" ht="45" x14ac:dyDescent="0.25">
      <c r="A247" s="3" t="s">
        <v>263</v>
      </c>
      <c r="B247" s="2" t="s">
        <v>3</v>
      </c>
      <c r="C247" s="2" t="s">
        <v>4</v>
      </c>
      <c r="D247" s="2" t="s">
        <v>5</v>
      </c>
      <c r="E247" s="2" t="s">
        <v>6</v>
      </c>
      <c r="F247" s="2" t="s">
        <v>7</v>
      </c>
      <c r="G247" s="86" t="s">
        <v>8</v>
      </c>
      <c r="H247" s="75"/>
      <c r="I247" s="101"/>
      <c r="J247" s="101"/>
      <c r="K247" s="101"/>
    </row>
    <row r="248" spans="1:11" ht="15" x14ac:dyDescent="0.25">
      <c r="A248" s="945" t="s">
        <v>264</v>
      </c>
      <c r="B248" s="946"/>
      <c r="C248" s="946"/>
      <c r="D248" s="946"/>
      <c r="E248" s="946"/>
      <c r="F248" s="946"/>
      <c r="G248" s="947"/>
      <c r="H248" s="75"/>
      <c r="I248" s="101"/>
      <c r="J248" s="101"/>
      <c r="K248" s="101"/>
    </row>
    <row r="249" spans="1:11" x14ac:dyDescent="0.25">
      <c r="A249" s="47" t="s">
        <v>265</v>
      </c>
      <c r="B249" s="54">
        <v>22.6</v>
      </c>
      <c r="C249" s="113">
        <v>23.75</v>
      </c>
      <c r="D249" s="56">
        <f>(C249-B249)/B249</f>
        <v>5.0884955752212323E-2</v>
      </c>
      <c r="E249" s="48" t="s">
        <v>266</v>
      </c>
      <c r="F249" s="48" t="s">
        <v>267</v>
      </c>
      <c r="G249" s="104" t="s">
        <v>13</v>
      </c>
      <c r="H249" s="75"/>
      <c r="I249" s="101"/>
      <c r="J249" s="101"/>
      <c r="K249" s="101"/>
    </row>
    <row r="250" spans="1:11" x14ac:dyDescent="0.25">
      <c r="A250" s="47" t="s">
        <v>268</v>
      </c>
      <c r="B250" s="54">
        <v>14.1</v>
      </c>
      <c r="C250" s="113">
        <v>14.8</v>
      </c>
      <c r="D250" s="56">
        <f t="shared" ref="D250:D254" si="10">(C250-B250)/B250</f>
        <v>4.9645390070922064E-2</v>
      </c>
      <c r="E250" s="48" t="s">
        <v>266</v>
      </c>
      <c r="F250" s="48" t="s">
        <v>267</v>
      </c>
      <c r="G250" s="104" t="s">
        <v>13</v>
      </c>
      <c r="H250" s="75"/>
      <c r="I250" s="101"/>
      <c r="J250" s="101"/>
      <c r="K250" s="101"/>
    </row>
    <row r="251" spans="1:11" x14ac:dyDescent="0.25">
      <c r="A251" s="47" t="s">
        <v>269</v>
      </c>
      <c r="B251" s="54">
        <v>22.6</v>
      </c>
      <c r="C251" s="113">
        <f>C249</f>
        <v>23.75</v>
      </c>
      <c r="D251" s="56">
        <f t="shared" si="10"/>
        <v>5.0884955752212323E-2</v>
      </c>
      <c r="E251" s="48" t="s">
        <v>266</v>
      </c>
      <c r="F251" s="48" t="s">
        <v>267</v>
      </c>
      <c r="G251" s="104" t="s">
        <v>13</v>
      </c>
      <c r="H251" s="75"/>
      <c r="I251" s="101"/>
      <c r="J251" s="101"/>
      <c r="K251" s="101"/>
    </row>
    <row r="252" spans="1:11" x14ac:dyDescent="0.25">
      <c r="A252" s="47" t="s">
        <v>270</v>
      </c>
      <c r="B252" s="54">
        <v>75</v>
      </c>
      <c r="C252" s="113">
        <v>78.75</v>
      </c>
      <c r="D252" s="56">
        <f t="shared" si="10"/>
        <v>0.05</v>
      </c>
      <c r="E252" s="48" t="s">
        <v>266</v>
      </c>
      <c r="F252" s="48" t="s">
        <v>267</v>
      </c>
      <c r="G252" s="104" t="s">
        <v>13</v>
      </c>
      <c r="H252" s="75"/>
      <c r="I252" s="101"/>
      <c r="J252" s="101"/>
      <c r="K252" s="101"/>
    </row>
    <row r="253" spans="1:11" x14ac:dyDescent="0.25">
      <c r="A253" s="47" t="s">
        <v>271</v>
      </c>
      <c r="B253" s="55">
        <v>53.9</v>
      </c>
      <c r="C253" s="114">
        <v>56.6</v>
      </c>
      <c r="D253" s="56">
        <f t="shared" si="10"/>
        <v>5.0092764378478719E-2</v>
      </c>
      <c r="E253" s="49" t="s">
        <v>266</v>
      </c>
      <c r="F253" s="48" t="s">
        <v>272</v>
      </c>
      <c r="G253" s="104" t="s">
        <v>13</v>
      </c>
      <c r="H253" s="75"/>
      <c r="I253" s="101"/>
      <c r="J253" s="101"/>
      <c r="K253" s="101"/>
    </row>
    <row r="254" spans="1:11" x14ac:dyDescent="0.25">
      <c r="A254" s="47" t="s">
        <v>273</v>
      </c>
      <c r="B254" s="55">
        <v>27</v>
      </c>
      <c r="C254" s="114">
        <v>28.35</v>
      </c>
      <c r="D254" s="56">
        <f t="shared" si="10"/>
        <v>5.0000000000000051E-2</v>
      </c>
      <c r="E254" s="49" t="s">
        <v>266</v>
      </c>
      <c r="F254" s="48" t="s">
        <v>272</v>
      </c>
      <c r="G254" s="104" t="s">
        <v>13</v>
      </c>
      <c r="H254" s="75"/>
      <c r="I254" s="101"/>
      <c r="J254" s="101"/>
      <c r="K254" s="101"/>
    </row>
    <row r="255" spans="1:11" ht="15" x14ac:dyDescent="0.25">
      <c r="A255" s="945" t="s">
        <v>274</v>
      </c>
      <c r="B255" s="946"/>
      <c r="C255" s="946"/>
      <c r="D255" s="946"/>
      <c r="E255" s="946"/>
      <c r="F255" s="946"/>
      <c r="G255" s="947"/>
      <c r="H255" s="75"/>
      <c r="I255" s="101"/>
      <c r="J255" s="101"/>
      <c r="K255" s="101"/>
    </row>
    <row r="256" spans="1:11" x14ac:dyDescent="0.25">
      <c r="A256" s="47" t="s">
        <v>265</v>
      </c>
      <c r="B256" s="54">
        <v>22.6</v>
      </c>
      <c r="C256" s="113">
        <v>23.75</v>
      </c>
      <c r="D256" s="56">
        <f>(C256-B256)/B256</f>
        <v>5.0884955752212323E-2</v>
      </c>
      <c r="E256" s="48" t="s">
        <v>266</v>
      </c>
      <c r="F256" s="48" t="s">
        <v>267</v>
      </c>
      <c r="G256" s="104" t="s">
        <v>13</v>
      </c>
      <c r="H256" s="75"/>
      <c r="I256" s="101"/>
      <c r="J256" s="101"/>
      <c r="K256" s="101"/>
    </row>
    <row r="257" spans="1:8" x14ac:dyDescent="0.25">
      <c r="A257" s="47" t="s">
        <v>268</v>
      </c>
      <c r="B257" s="54">
        <v>14.1</v>
      </c>
      <c r="C257" s="113">
        <v>14.8</v>
      </c>
      <c r="D257" s="56">
        <f t="shared" ref="D257:D261" si="11">(C257-B257)/B257</f>
        <v>4.9645390070922064E-2</v>
      </c>
      <c r="E257" s="48" t="s">
        <v>266</v>
      </c>
      <c r="F257" s="48" t="s">
        <v>267</v>
      </c>
      <c r="G257" s="104" t="s">
        <v>13</v>
      </c>
      <c r="H257" s="75"/>
    </row>
    <row r="258" spans="1:8" x14ac:dyDescent="0.25">
      <c r="A258" s="47" t="s">
        <v>269</v>
      </c>
      <c r="B258" s="54">
        <v>22.6</v>
      </c>
      <c r="C258" s="113">
        <f>C256</f>
        <v>23.75</v>
      </c>
      <c r="D258" s="56">
        <f t="shared" si="11"/>
        <v>5.0884955752212323E-2</v>
      </c>
      <c r="E258" s="48" t="s">
        <v>266</v>
      </c>
      <c r="F258" s="48" t="s">
        <v>267</v>
      </c>
      <c r="G258" s="104" t="s">
        <v>13</v>
      </c>
      <c r="H258" s="75"/>
    </row>
    <row r="259" spans="1:8" x14ac:dyDescent="0.25">
      <c r="A259" s="47" t="s">
        <v>270</v>
      </c>
      <c r="B259" s="54">
        <v>75</v>
      </c>
      <c r="C259" s="113">
        <v>78.75</v>
      </c>
      <c r="D259" s="56">
        <f t="shared" si="11"/>
        <v>0.05</v>
      </c>
      <c r="E259" s="48" t="s">
        <v>266</v>
      </c>
      <c r="F259" s="48" t="s">
        <v>267</v>
      </c>
      <c r="G259" s="104" t="s">
        <v>13</v>
      </c>
      <c r="H259" s="75"/>
    </row>
    <row r="260" spans="1:8" x14ac:dyDescent="0.25">
      <c r="A260" s="47" t="s">
        <v>271</v>
      </c>
      <c r="B260" s="55">
        <v>53.9</v>
      </c>
      <c r="C260" s="114">
        <v>56.6</v>
      </c>
      <c r="D260" s="56">
        <f t="shared" si="11"/>
        <v>5.0092764378478719E-2</v>
      </c>
      <c r="E260" s="49" t="s">
        <v>266</v>
      </c>
      <c r="F260" s="48" t="s">
        <v>272</v>
      </c>
      <c r="G260" s="104" t="s">
        <v>13</v>
      </c>
      <c r="H260" s="75"/>
    </row>
    <row r="261" spans="1:8" x14ac:dyDescent="0.25">
      <c r="A261" s="47" t="s">
        <v>273</v>
      </c>
      <c r="B261" s="55">
        <v>27</v>
      </c>
      <c r="C261" s="114">
        <v>28.35</v>
      </c>
      <c r="D261" s="56">
        <f t="shared" si="11"/>
        <v>5.0000000000000051E-2</v>
      </c>
      <c r="E261" s="49" t="s">
        <v>266</v>
      </c>
      <c r="F261" s="48" t="s">
        <v>272</v>
      </c>
      <c r="G261" s="104" t="s">
        <v>13</v>
      </c>
      <c r="H261" s="75"/>
    </row>
    <row r="262" spans="1:8" ht="15" x14ac:dyDescent="0.25">
      <c r="A262" s="945" t="s">
        <v>275</v>
      </c>
      <c r="B262" s="946"/>
      <c r="C262" s="946"/>
      <c r="D262" s="946"/>
      <c r="E262" s="946"/>
      <c r="F262" s="946"/>
      <c r="G262" s="947"/>
      <c r="H262" s="75"/>
    </row>
    <row r="263" spans="1:8" x14ac:dyDescent="0.25">
      <c r="A263" s="47" t="s">
        <v>265</v>
      </c>
      <c r="B263" s="54">
        <v>45.3</v>
      </c>
      <c r="C263" s="113">
        <v>45.7</v>
      </c>
      <c r="D263" s="56">
        <f>(C263-B263)/B263</f>
        <v>8.8300220750553143E-3</v>
      </c>
      <c r="E263" s="48" t="s">
        <v>266</v>
      </c>
      <c r="F263" s="48" t="s">
        <v>267</v>
      </c>
      <c r="G263" s="104" t="s">
        <v>13</v>
      </c>
      <c r="H263" s="75"/>
    </row>
    <row r="264" spans="1:8" x14ac:dyDescent="0.25">
      <c r="A264" s="47" t="s">
        <v>268</v>
      </c>
      <c r="B264" s="54">
        <v>28.2</v>
      </c>
      <c r="C264" s="113">
        <v>29.6</v>
      </c>
      <c r="D264" s="56">
        <f t="shared" ref="D264:D268" si="12">(C264-B264)/B264</f>
        <v>4.9645390070922064E-2</v>
      </c>
      <c r="E264" s="48" t="s">
        <v>266</v>
      </c>
      <c r="F264" s="48" t="s">
        <v>267</v>
      </c>
      <c r="G264" s="104" t="s">
        <v>13</v>
      </c>
      <c r="H264" s="75"/>
    </row>
    <row r="265" spans="1:8" x14ac:dyDescent="0.25">
      <c r="A265" s="47" t="s">
        <v>269</v>
      </c>
      <c r="B265" s="54">
        <v>45.3</v>
      </c>
      <c r="C265" s="113">
        <v>47.6</v>
      </c>
      <c r="D265" s="56">
        <f t="shared" si="12"/>
        <v>5.0772626931567429E-2</v>
      </c>
      <c r="E265" s="48" t="s">
        <v>266</v>
      </c>
      <c r="F265" s="48" t="s">
        <v>267</v>
      </c>
      <c r="G265" s="104" t="s">
        <v>13</v>
      </c>
      <c r="H265" s="75"/>
    </row>
    <row r="266" spans="1:8" x14ac:dyDescent="0.25">
      <c r="A266" s="47" t="s">
        <v>270</v>
      </c>
      <c r="B266" s="54">
        <v>149.9</v>
      </c>
      <c r="C266" s="113">
        <v>157.4</v>
      </c>
      <c r="D266" s="56">
        <f t="shared" si="12"/>
        <v>5.0033355570380252E-2</v>
      </c>
      <c r="E266" s="48" t="s">
        <v>266</v>
      </c>
      <c r="F266" s="48" t="s">
        <v>267</v>
      </c>
      <c r="G266" s="104" t="s">
        <v>13</v>
      </c>
      <c r="H266" s="75"/>
    </row>
    <row r="267" spans="1:8" x14ac:dyDescent="0.25">
      <c r="A267" s="47" t="s">
        <v>271</v>
      </c>
      <c r="B267" s="55">
        <v>107.8</v>
      </c>
      <c r="C267" s="114">
        <v>113.2</v>
      </c>
      <c r="D267" s="56">
        <f t="shared" si="12"/>
        <v>5.0092764378478719E-2</v>
      </c>
      <c r="E267" s="49" t="s">
        <v>266</v>
      </c>
      <c r="F267" s="48" t="s">
        <v>272</v>
      </c>
      <c r="G267" s="104" t="s">
        <v>13</v>
      </c>
      <c r="H267" s="75"/>
    </row>
    <row r="268" spans="1:8" x14ac:dyDescent="0.25">
      <c r="A268" s="47" t="s">
        <v>273</v>
      </c>
      <c r="B268" s="55">
        <v>54.1</v>
      </c>
      <c r="C268" s="114">
        <v>56.8</v>
      </c>
      <c r="D268" s="56">
        <f t="shared" si="12"/>
        <v>4.9907578558225425E-2</v>
      </c>
      <c r="E268" s="49" t="s">
        <v>266</v>
      </c>
      <c r="F268" s="48" t="s">
        <v>272</v>
      </c>
      <c r="G268" s="104" t="s">
        <v>13</v>
      </c>
      <c r="H268" s="75"/>
    </row>
    <row r="269" spans="1:8" ht="15" x14ac:dyDescent="0.25">
      <c r="A269" s="945" t="s">
        <v>276</v>
      </c>
      <c r="B269" s="946"/>
      <c r="C269" s="946"/>
      <c r="D269" s="946"/>
      <c r="E269" s="946"/>
      <c r="F269" s="946"/>
      <c r="G269" s="947"/>
      <c r="H269" s="75"/>
    </row>
    <row r="270" spans="1:8" x14ac:dyDescent="0.25">
      <c r="A270" s="47" t="s">
        <v>277</v>
      </c>
      <c r="B270" s="54">
        <v>14</v>
      </c>
      <c r="C270" s="113">
        <v>15</v>
      </c>
      <c r="D270" s="56">
        <f>(C270-B270)/B270</f>
        <v>7.1428571428571425E-2</v>
      </c>
      <c r="E270" s="48" t="s">
        <v>266</v>
      </c>
      <c r="F270" s="48" t="s">
        <v>278</v>
      </c>
      <c r="G270" s="104" t="s">
        <v>13</v>
      </c>
      <c r="H270" s="75"/>
    </row>
    <row r="271" spans="1:8" x14ac:dyDescent="0.25">
      <c r="A271" s="47" t="s">
        <v>279</v>
      </c>
      <c r="B271" s="54">
        <v>14</v>
      </c>
      <c r="C271" s="113">
        <v>15</v>
      </c>
      <c r="D271" s="56">
        <f t="shared" ref="D271:D275" si="13">(C271-B271)/B271</f>
        <v>7.1428571428571425E-2</v>
      </c>
      <c r="E271" s="48" t="s">
        <v>266</v>
      </c>
      <c r="F271" s="48" t="s">
        <v>278</v>
      </c>
      <c r="G271" s="104" t="s">
        <v>13</v>
      </c>
      <c r="H271" s="75"/>
    </row>
    <row r="272" spans="1:8" x14ac:dyDescent="0.25">
      <c r="A272" s="47" t="s">
        <v>280</v>
      </c>
      <c r="B272" s="54">
        <v>14</v>
      </c>
      <c r="C272" s="113">
        <v>15</v>
      </c>
      <c r="D272" s="56">
        <f t="shared" si="13"/>
        <v>7.1428571428571425E-2</v>
      </c>
      <c r="E272" s="48" t="s">
        <v>266</v>
      </c>
      <c r="F272" s="48" t="s">
        <v>278</v>
      </c>
      <c r="G272" s="104" t="s">
        <v>13</v>
      </c>
      <c r="H272" s="75"/>
    </row>
    <row r="273" spans="1:8" x14ac:dyDescent="0.25">
      <c r="A273" s="47" t="s">
        <v>281</v>
      </c>
      <c r="B273" s="54">
        <v>14</v>
      </c>
      <c r="C273" s="113">
        <v>15</v>
      </c>
      <c r="D273" s="56">
        <f t="shared" si="13"/>
        <v>7.1428571428571425E-2</v>
      </c>
      <c r="E273" s="48" t="s">
        <v>266</v>
      </c>
      <c r="F273" s="48" t="s">
        <v>278</v>
      </c>
      <c r="G273" s="104" t="s">
        <v>13</v>
      </c>
      <c r="H273" s="75"/>
    </row>
    <row r="274" spans="1:8" x14ac:dyDescent="0.25">
      <c r="A274" s="47" t="s">
        <v>282</v>
      </c>
      <c r="B274" s="54">
        <v>14</v>
      </c>
      <c r="C274" s="113">
        <v>15</v>
      </c>
      <c r="D274" s="56">
        <f t="shared" si="13"/>
        <v>7.1428571428571425E-2</v>
      </c>
      <c r="E274" s="48" t="s">
        <v>266</v>
      </c>
      <c r="F274" s="48" t="s">
        <v>278</v>
      </c>
      <c r="G274" s="104" t="s">
        <v>13</v>
      </c>
      <c r="H274" s="75"/>
    </row>
    <row r="275" spans="1:8" x14ac:dyDescent="0.25">
      <c r="A275" s="47" t="s">
        <v>283</v>
      </c>
      <c r="B275" s="54">
        <v>14</v>
      </c>
      <c r="C275" s="113">
        <v>15</v>
      </c>
      <c r="D275" s="56">
        <f t="shared" si="13"/>
        <v>7.1428571428571425E-2</v>
      </c>
      <c r="E275" s="48" t="s">
        <v>266</v>
      </c>
      <c r="F275" s="48" t="s">
        <v>278</v>
      </c>
      <c r="G275" s="104" t="s">
        <v>13</v>
      </c>
      <c r="H275" s="75"/>
    </row>
    <row r="276" spans="1:8" ht="15" x14ac:dyDescent="0.25">
      <c r="A276" s="945" t="s">
        <v>284</v>
      </c>
      <c r="B276" s="946"/>
      <c r="C276" s="946"/>
      <c r="D276" s="946"/>
      <c r="E276" s="946"/>
      <c r="F276" s="946"/>
      <c r="G276" s="947"/>
      <c r="H276" s="75"/>
    </row>
    <row r="277" spans="1:8" x14ac:dyDescent="0.25">
      <c r="A277" s="47" t="s">
        <v>277</v>
      </c>
      <c r="B277" s="54">
        <v>13.8</v>
      </c>
      <c r="C277" s="113">
        <v>14.5</v>
      </c>
      <c r="D277" s="56">
        <f>(C277-B277)/B277</f>
        <v>5.0724637681159368E-2</v>
      </c>
      <c r="E277" s="48" t="s">
        <v>266</v>
      </c>
      <c r="F277" s="48" t="s">
        <v>285</v>
      </c>
      <c r="G277" s="104" t="s">
        <v>13</v>
      </c>
      <c r="H277" s="75"/>
    </row>
    <row r="278" spans="1:8" x14ac:dyDescent="0.25">
      <c r="A278" s="47" t="s">
        <v>279</v>
      </c>
      <c r="B278" s="54">
        <v>13.8</v>
      </c>
      <c r="C278" s="113">
        <v>14.5</v>
      </c>
      <c r="D278" s="56">
        <f t="shared" ref="D278:D279" si="14">(C278-B278)/B278</f>
        <v>5.0724637681159368E-2</v>
      </c>
      <c r="E278" s="48" t="s">
        <v>266</v>
      </c>
      <c r="F278" s="48" t="s">
        <v>285</v>
      </c>
      <c r="G278" s="104" t="s">
        <v>13</v>
      </c>
      <c r="H278" s="75"/>
    </row>
    <row r="279" spans="1:8" x14ac:dyDescent="0.25">
      <c r="A279" s="47" t="s">
        <v>269</v>
      </c>
      <c r="B279" s="54">
        <v>13.8</v>
      </c>
      <c r="C279" s="113">
        <v>14.5</v>
      </c>
      <c r="D279" s="56">
        <f t="shared" si="14"/>
        <v>5.0724637681159368E-2</v>
      </c>
      <c r="E279" s="48" t="s">
        <v>266</v>
      </c>
      <c r="F279" s="48" t="s">
        <v>285</v>
      </c>
      <c r="G279" s="104" t="s">
        <v>13</v>
      </c>
      <c r="H279" s="116"/>
    </row>
    <row r="280" spans="1:8" ht="15" x14ac:dyDescent="0.25">
      <c r="A280" s="945" t="s">
        <v>286</v>
      </c>
      <c r="B280" s="946"/>
      <c r="C280" s="946"/>
      <c r="D280" s="946"/>
      <c r="E280" s="946"/>
      <c r="F280" s="946"/>
      <c r="G280" s="947"/>
      <c r="H280" s="75"/>
    </row>
    <row r="281" spans="1:8" x14ac:dyDescent="0.25">
      <c r="A281" s="47" t="s">
        <v>277</v>
      </c>
      <c r="B281" s="54">
        <v>11.3</v>
      </c>
      <c r="C281" s="113">
        <v>11.9</v>
      </c>
      <c r="D281" s="56">
        <f>(C281-B281)/B281</f>
        <v>5.3097345132743327E-2</v>
      </c>
      <c r="E281" s="48" t="s">
        <v>266</v>
      </c>
      <c r="F281" s="48" t="s">
        <v>267</v>
      </c>
      <c r="G281" s="104" t="s">
        <v>13</v>
      </c>
      <c r="H281" s="75"/>
    </row>
    <row r="282" spans="1:8" x14ac:dyDescent="0.25">
      <c r="A282" s="47" t="s">
        <v>279</v>
      </c>
      <c r="B282" s="54">
        <v>7</v>
      </c>
      <c r="C282" s="113">
        <v>7.35</v>
      </c>
      <c r="D282" s="56">
        <f t="shared" ref="D282:D286" si="15">(C282-B282)/B282</f>
        <v>4.9999999999999947E-2</v>
      </c>
      <c r="E282" s="48" t="s">
        <v>266</v>
      </c>
      <c r="F282" s="48" t="s">
        <v>267</v>
      </c>
      <c r="G282" s="104" t="s">
        <v>13</v>
      </c>
      <c r="H282" s="75"/>
    </row>
    <row r="283" spans="1:8" x14ac:dyDescent="0.25">
      <c r="A283" s="47" t="s">
        <v>280</v>
      </c>
      <c r="B283" s="54">
        <v>11.3</v>
      </c>
      <c r="C283" s="113">
        <v>11.9</v>
      </c>
      <c r="D283" s="56">
        <f t="shared" si="15"/>
        <v>5.3097345132743327E-2</v>
      </c>
      <c r="E283" s="48" t="s">
        <v>266</v>
      </c>
      <c r="F283" s="48" t="s">
        <v>267</v>
      </c>
      <c r="G283" s="104" t="s">
        <v>13</v>
      </c>
      <c r="H283" s="75"/>
    </row>
    <row r="284" spans="1:8" x14ac:dyDescent="0.25">
      <c r="A284" s="47" t="s">
        <v>281</v>
      </c>
      <c r="B284" s="54">
        <v>37.5</v>
      </c>
      <c r="C284" s="113">
        <v>39.4</v>
      </c>
      <c r="D284" s="56">
        <f t="shared" si="15"/>
        <v>5.0666666666666631E-2</v>
      </c>
      <c r="E284" s="48" t="s">
        <v>266</v>
      </c>
      <c r="F284" s="48" t="s">
        <v>267</v>
      </c>
      <c r="G284" s="104" t="s">
        <v>13</v>
      </c>
      <c r="H284" s="75"/>
    </row>
    <row r="285" spans="1:8" x14ac:dyDescent="0.25">
      <c r="A285" s="47" t="s">
        <v>282</v>
      </c>
      <c r="B285" s="55">
        <v>27</v>
      </c>
      <c r="C285" s="114">
        <v>28.35</v>
      </c>
      <c r="D285" s="56">
        <f t="shared" si="15"/>
        <v>5.0000000000000051E-2</v>
      </c>
      <c r="E285" s="48" t="s">
        <v>266</v>
      </c>
      <c r="F285" s="48" t="s">
        <v>272</v>
      </c>
      <c r="G285" s="104" t="s">
        <v>13</v>
      </c>
      <c r="H285" s="75"/>
    </row>
    <row r="286" spans="1:8" ht="15" thickBot="1" x14ac:dyDescent="0.3">
      <c r="A286" s="50" t="s">
        <v>283</v>
      </c>
      <c r="B286" s="57">
        <v>13.5</v>
      </c>
      <c r="C286" s="115">
        <v>14.2</v>
      </c>
      <c r="D286" s="58">
        <f t="shared" si="15"/>
        <v>5.1851851851851802E-2</v>
      </c>
      <c r="E286" s="51" t="s">
        <v>266</v>
      </c>
      <c r="F286" s="51" t="s">
        <v>272</v>
      </c>
      <c r="G286" s="105" t="s">
        <v>13</v>
      </c>
      <c r="H286" s="75"/>
    </row>
    <row r="287" spans="1:8" ht="15.75" thickBot="1" x14ac:dyDescent="0.3">
      <c r="A287" s="75"/>
      <c r="B287" s="53"/>
      <c r="C287" s="53"/>
      <c r="D287" s="83"/>
      <c r="E287" s="84"/>
      <c r="F287" s="85"/>
      <c r="G287" s="84"/>
      <c r="H287" s="75"/>
    </row>
    <row r="288" spans="1:8" ht="45" x14ac:dyDescent="0.25">
      <c r="A288" s="1" t="s">
        <v>287</v>
      </c>
      <c r="B288" s="2" t="s">
        <v>3</v>
      </c>
      <c r="C288" s="2" t="s">
        <v>4</v>
      </c>
      <c r="D288" s="2" t="s">
        <v>5</v>
      </c>
      <c r="E288" s="2" t="s">
        <v>6</v>
      </c>
      <c r="F288" s="2" t="s">
        <v>7</v>
      </c>
      <c r="G288" s="86" t="s">
        <v>8</v>
      </c>
      <c r="H288" s="75"/>
    </row>
    <row r="289" spans="1:8" x14ac:dyDescent="0.25">
      <c r="A289" s="76" t="s">
        <v>288</v>
      </c>
      <c r="B289" s="88">
        <v>0.25</v>
      </c>
      <c r="C289" s="119">
        <v>0.25</v>
      </c>
      <c r="D289" s="59">
        <f t="shared" ref="D289:D294" si="16">(C289-B289)/B289</f>
        <v>0</v>
      </c>
      <c r="E289" s="7" t="s">
        <v>251</v>
      </c>
      <c r="F289" s="89" t="s">
        <v>289</v>
      </c>
      <c r="G289" s="90" t="s">
        <v>13</v>
      </c>
      <c r="H289" s="75"/>
    </row>
    <row r="290" spans="1:8" ht="28.5" x14ac:dyDescent="0.25">
      <c r="A290" s="118" t="s">
        <v>313</v>
      </c>
      <c r="B290" s="119" t="s">
        <v>309</v>
      </c>
      <c r="C290" s="119" t="s">
        <v>301</v>
      </c>
      <c r="D290" s="59"/>
      <c r="E290" s="7"/>
      <c r="F290" s="120" t="s">
        <v>289</v>
      </c>
      <c r="G290" s="121" t="s">
        <v>98</v>
      </c>
      <c r="H290" s="117"/>
    </row>
    <row r="291" spans="1:8" x14ac:dyDescent="0.25">
      <c r="A291" s="76" t="s">
        <v>290</v>
      </c>
      <c r="B291" s="88">
        <v>0.4</v>
      </c>
      <c r="C291" s="119">
        <v>0.45</v>
      </c>
      <c r="D291" s="59">
        <f t="shared" si="16"/>
        <v>0.12499999999999997</v>
      </c>
      <c r="E291" s="7" t="s">
        <v>251</v>
      </c>
      <c r="F291" s="89" t="s">
        <v>289</v>
      </c>
      <c r="G291" s="90" t="s">
        <v>13</v>
      </c>
      <c r="H291" s="75"/>
    </row>
    <row r="292" spans="1:8" ht="28.5" x14ac:dyDescent="0.25">
      <c r="A292" s="118" t="s">
        <v>314</v>
      </c>
      <c r="B292" s="119" t="s">
        <v>309</v>
      </c>
      <c r="C292" s="119" t="s">
        <v>301</v>
      </c>
      <c r="D292" s="59"/>
      <c r="E292" s="7"/>
      <c r="F292" s="120" t="s">
        <v>289</v>
      </c>
      <c r="G292" s="121" t="s">
        <v>98</v>
      </c>
      <c r="H292" s="117"/>
    </row>
    <row r="293" spans="1:8" x14ac:dyDescent="0.25">
      <c r="A293" s="76" t="s">
        <v>291</v>
      </c>
      <c r="B293" s="88">
        <v>0.5</v>
      </c>
      <c r="C293" s="119">
        <v>0.55000000000000004</v>
      </c>
      <c r="D293" s="59">
        <f t="shared" si="16"/>
        <v>0.10000000000000009</v>
      </c>
      <c r="E293" s="7" t="s">
        <v>251</v>
      </c>
      <c r="F293" s="89" t="s">
        <v>289</v>
      </c>
      <c r="G293" s="90" t="s">
        <v>13</v>
      </c>
      <c r="H293" s="75"/>
    </row>
    <row r="294" spans="1:8" ht="15" thickBot="1" x14ac:dyDescent="0.3">
      <c r="A294" s="91" t="s">
        <v>292</v>
      </c>
      <c r="B294" s="92">
        <v>0.9</v>
      </c>
      <c r="C294" s="122">
        <v>1</v>
      </c>
      <c r="D294" s="60">
        <f t="shared" si="16"/>
        <v>0.11111111111111108</v>
      </c>
      <c r="E294" s="15" t="s">
        <v>251</v>
      </c>
      <c r="F294" s="93" t="s">
        <v>289</v>
      </c>
      <c r="G294" s="94" t="s">
        <v>13</v>
      </c>
      <c r="H294" s="75"/>
    </row>
    <row r="295" spans="1:8" ht="15" thickBot="1" x14ac:dyDescent="0.3">
      <c r="A295" s="16"/>
      <c r="B295" s="61"/>
      <c r="C295" s="62"/>
      <c r="D295" s="62"/>
      <c r="E295" s="17"/>
      <c r="F295" s="17"/>
      <c r="G295" s="18"/>
      <c r="H295" s="75"/>
    </row>
    <row r="296" spans="1:8" ht="45" x14ac:dyDescent="0.25">
      <c r="A296" s="1" t="s">
        <v>293</v>
      </c>
      <c r="B296" s="2" t="s">
        <v>3</v>
      </c>
      <c r="C296" s="2" t="s">
        <v>4</v>
      </c>
      <c r="D296" s="2" t="s">
        <v>5</v>
      </c>
      <c r="E296" s="2" t="s">
        <v>6</v>
      </c>
      <c r="F296" s="2" t="s">
        <v>7</v>
      </c>
      <c r="G296" s="86" t="s">
        <v>8</v>
      </c>
      <c r="H296" s="75"/>
    </row>
    <row r="297" spans="1:8" s="123" customFormat="1" ht="28.5" x14ac:dyDescent="0.25">
      <c r="A297" s="6" t="s">
        <v>318</v>
      </c>
      <c r="B297" s="22">
        <v>6.5</v>
      </c>
      <c r="C297" s="119">
        <v>8</v>
      </c>
      <c r="D297" s="59">
        <f t="shared" ref="D297:D305" si="17">(C297-B297)/B297</f>
        <v>0.23076923076923078</v>
      </c>
      <c r="E297" s="7" t="s">
        <v>266</v>
      </c>
      <c r="F297" s="8" t="s">
        <v>294</v>
      </c>
      <c r="G297" s="124" t="s">
        <v>13</v>
      </c>
      <c r="H297" s="117"/>
    </row>
    <row r="298" spans="1:8" s="123" customFormat="1" ht="28.5" x14ac:dyDescent="0.25">
      <c r="A298" s="118" t="s">
        <v>319</v>
      </c>
      <c r="B298" s="119">
        <v>9.5</v>
      </c>
      <c r="C298" s="119">
        <v>15</v>
      </c>
      <c r="D298" s="59">
        <f t="shared" si="17"/>
        <v>0.57894736842105265</v>
      </c>
      <c r="E298" s="7" t="s">
        <v>266</v>
      </c>
      <c r="F298" s="8" t="s">
        <v>294</v>
      </c>
      <c r="G298" s="124" t="s">
        <v>13</v>
      </c>
      <c r="H298" s="117"/>
    </row>
    <row r="299" spans="1:8" s="123" customFormat="1" ht="28.5" x14ac:dyDescent="0.25">
      <c r="A299" s="118" t="s">
        <v>320</v>
      </c>
      <c r="B299" s="119">
        <v>6.5</v>
      </c>
      <c r="C299" s="119">
        <v>10</v>
      </c>
      <c r="D299" s="59">
        <f t="shared" si="17"/>
        <v>0.53846153846153844</v>
      </c>
      <c r="E299" s="7" t="s">
        <v>266</v>
      </c>
      <c r="F299" s="8" t="s">
        <v>294</v>
      </c>
      <c r="G299" s="124" t="s">
        <v>13</v>
      </c>
      <c r="H299" s="117"/>
    </row>
    <row r="300" spans="1:8" s="123" customFormat="1" ht="28.5" x14ac:dyDescent="0.25">
      <c r="A300" s="118" t="s">
        <v>321</v>
      </c>
      <c r="B300" s="119">
        <v>9.5</v>
      </c>
      <c r="C300" s="119">
        <v>20</v>
      </c>
      <c r="D300" s="59">
        <f t="shared" si="17"/>
        <v>1.1052631578947369</v>
      </c>
      <c r="E300" s="7" t="s">
        <v>266</v>
      </c>
      <c r="F300" s="8" t="s">
        <v>294</v>
      </c>
      <c r="G300" s="124" t="s">
        <v>13</v>
      </c>
      <c r="H300" s="117"/>
    </row>
    <row r="301" spans="1:8" s="123" customFormat="1" ht="28.5" x14ac:dyDescent="0.25">
      <c r="A301" s="6" t="s">
        <v>322</v>
      </c>
      <c r="B301" s="119">
        <v>13</v>
      </c>
      <c r="C301" s="119">
        <v>15</v>
      </c>
      <c r="D301" s="59">
        <f t="shared" si="17"/>
        <v>0.15384615384615385</v>
      </c>
      <c r="E301" s="7" t="s">
        <v>266</v>
      </c>
      <c r="F301" s="8" t="s">
        <v>294</v>
      </c>
      <c r="G301" s="124" t="s">
        <v>13</v>
      </c>
      <c r="H301" s="117"/>
    </row>
    <row r="302" spans="1:8" s="123" customFormat="1" ht="28.5" x14ac:dyDescent="0.25">
      <c r="A302" s="118" t="s">
        <v>323</v>
      </c>
      <c r="B302" s="119">
        <v>19.5</v>
      </c>
      <c r="C302" s="119">
        <v>25</v>
      </c>
      <c r="D302" s="59">
        <f t="shared" si="17"/>
        <v>0.28205128205128205</v>
      </c>
      <c r="E302" s="7" t="s">
        <v>266</v>
      </c>
      <c r="F302" s="8" t="s">
        <v>294</v>
      </c>
      <c r="G302" s="124" t="s">
        <v>13</v>
      </c>
      <c r="H302" s="117"/>
    </row>
    <row r="303" spans="1:8" s="123" customFormat="1" ht="28.5" x14ac:dyDescent="0.25">
      <c r="A303" s="118" t="s">
        <v>324</v>
      </c>
      <c r="B303" s="119">
        <v>13</v>
      </c>
      <c r="C303" s="119">
        <v>20</v>
      </c>
      <c r="D303" s="59">
        <f t="shared" si="17"/>
        <v>0.53846153846153844</v>
      </c>
      <c r="E303" s="7" t="s">
        <v>266</v>
      </c>
      <c r="F303" s="8" t="s">
        <v>294</v>
      </c>
      <c r="G303" s="124" t="s">
        <v>13</v>
      </c>
      <c r="H303" s="117"/>
    </row>
    <row r="304" spans="1:8" s="123" customFormat="1" ht="28.5" x14ac:dyDescent="0.25">
      <c r="A304" s="118" t="s">
        <v>325</v>
      </c>
      <c r="B304" s="119">
        <v>19.5</v>
      </c>
      <c r="C304" s="119">
        <v>30</v>
      </c>
      <c r="D304" s="59">
        <f t="shared" si="17"/>
        <v>0.53846153846153844</v>
      </c>
      <c r="E304" s="7" t="s">
        <v>266</v>
      </c>
      <c r="F304" s="8" t="s">
        <v>294</v>
      </c>
      <c r="G304" s="124" t="s">
        <v>13</v>
      </c>
      <c r="H304" s="117"/>
    </row>
    <row r="305" spans="1:8" s="123" customFormat="1" ht="28.5" x14ac:dyDescent="0.25">
      <c r="A305" s="118" t="s">
        <v>326</v>
      </c>
      <c r="B305" s="119">
        <v>20</v>
      </c>
      <c r="C305" s="119">
        <v>25</v>
      </c>
      <c r="D305" s="59">
        <f t="shared" si="17"/>
        <v>0.25</v>
      </c>
      <c r="E305" s="7" t="s">
        <v>266</v>
      </c>
      <c r="F305" s="8" t="s">
        <v>294</v>
      </c>
      <c r="G305" s="124" t="s">
        <v>13</v>
      </c>
      <c r="H305" s="117"/>
    </row>
    <row r="306" spans="1:8" s="123" customFormat="1" ht="57" x14ac:dyDescent="0.25">
      <c r="A306" s="118" t="s">
        <v>327</v>
      </c>
      <c r="B306" s="129" t="s">
        <v>328</v>
      </c>
      <c r="C306" s="119">
        <v>35</v>
      </c>
      <c r="D306" s="59"/>
      <c r="E306" s="7" t="s">
        <v>266</v>
      </c>
      <c r="F306" s="8" t="s">
        <v>294</v>
      </c>
      <c r="G306" s="124" t="s">
        <v>13</v>
      </c>
      <c r="H306" s="117"/>
    </row>
    <row r="307" spans="1:8" s="123" customFormat="1" ht="28.5" x14ac:dyDescent="0.25">
      <c r="A307" s="118" t="s">
        <v>329</v>
      </c>
      <c r="B307" s="119">
        <v>20</v>
      </c>
      <c r="C307" s="119">
        <v>35</v>
      </c>
      <c r="D307" s="59">
        <f t="shared" ref="D307" si="18">(C307-B307)/B307</f>
        <v>0.75</v>
      </c>
      <c r="E307" s="7" t="s">
        <v>266</v>
      </c>
      <c r="F307" s="8" t="s">
        <v>294</v>
      </c>
      <c r="G307" s="124" t="s">
        <v>13</v>
      </c>
      <c r="H307" s="117"/>
    </row>
    <row r="308" spans="1:8" s="123" customFormat="1" ht="57" x14ac:dyDescent="0.25">
      <c r="A308" s="118" t="s">
        <v>330</v>
      </c>
      <c r="B308" s="129" t="s">
        <v>328</v>
      </c>
      <c r="C308" s="119">
        <v>45</v>
      </c>
      <c r="D308" s="59"/>
      <c r="E308" s="7" t="s">
        <v>266</v>
      </c>
      <c r="F308" s="8" t="s">
        <v>294</v>
      </c>
      <c r="G308" s="124" t="s">
        <v>13</v>
      </c>
      <c r="H308" s="117"/>
    </row>
    <row r="309" spans="1:8" s="123" customFormat="1" ht="28.5" x14ac:dyDescent="0.25">
      <c r="A309" s="118" t="s">
        <v>331</v>
      </c>
      <c r="B309" s="129" t="s">
        <v>309</v>
      </c>
      <c r="C309" s="119">
        <v>25</v>
      </c>
      <c r="D309" s="59"/>
      <c r="E309" s="7" t="s">
        <v>266</v>
      </c>
      <c r="F309" s="8" t="s">
        <v>294</v>
      </c>
      <c r="G309" s="124" t="s">
        <v>13</v>
      </c>
      <c r="H309" s="117"/>
    </row>
    <row r="310" spans="1:8" s="123" customFormat="1" ht="28.5" x14ac:dyDescent="0.25">
      <c r="A310" s="118" t="s">
        <v>332</v>
      </c>
      <c r="B310" s="129" t="s">
        <v>309</v>
      </c>
      <c r="C310" s="119">
        <v>35</v>
      </c>
      <c r="D310" s="59"/>
      <c r="E310" s="7" t="s">
        <v>266</v>
      </c>
      <c r="F310" s="8" t="s">
        <v>294</v>
      </c>
      <c r="G310" s="124" t="s">
        <v>13</v>
      </c>
      <c r="H310" s="117"/>
    </row>
    <row r="311" spans="1:8" s="123" customFormat="1" ht="28.5" x14ac:dyDescent="0.25">
      <c r="A311" s="118" t="s">
        <v>333</v>
      </c>
      <c r="B311" s="129" t="s">
        <v>309</v>
      </c>
      <c r="C311" s="119">
        <v>40</v>
      </c>
      <c r="D311" s="59"/>
      <c r="E311" s="7" t="s">
        <v>266</v>
      </c>
      <c r="F311" s="8" t="s">
        <v>294</v>
      </c>
      <c r="G311" s="124" t="s">
        <v>13</v>
      </c>
      <c r="H311" s="117"/>
    </row>
    <row r="312" spans="1:8" s="123" customFormat="1" ht="28.5" x14ac:dyDescent="0.25">
      <c r="A312" s="118" t="s">
        <v>334</v>
      </c>
      <c r="B312" s="129" t="s">
        <v>309</v>
      </c>
      <c r="C312" s="119">
        <v>50</v>
      </c>
      <c r="D312" s="59"/>
      <c r="E312" s="7" t="s">
        <v>266</v>
      </c>
      <c r="F312" s="8" t="s">
        <v>294</v>
      </c>
      <c r="G312" s="124" t="s">
        <v>13</v>
      </c>
      <c r="H312" s="117"/>
    </row>
    <row r="313" spans="1:8" s="123" customFormat="1" ht="28.5" x14ac:dyDescent="0.25">
      <c r="A313" s="118" t="s">
        <v>335</v>
      </c>
      <c r="B313" s="129" t="s">
        <v>309</v>
      </c>
      <c r="C313" s="119">
        <v>30</v>
      </c>
      <c r="D313" s="59"/>
      <c r="E313" s="7" t="s">
        <v>266</v>
      </c>
      <c r="F313" s="8" t="s">
        <v>294</v>
      </c>
      <c r="G313" s="124" t="s">
        <v>13</v>
      </c>
      <c r="H313" s="117"/>
    </row>
    <row r="314" spans="1:8" s="123" customFormat="1" ht="28.5" x14ac:dyDescent="0.25">
      <c r="A314" s="118" t="s">
        <v>336</v>
      </c>
      <c r="B314" s="129" t="s">
        <v>309</v>
      </c>
      <c r="C314" s="119">
        <v>40</v>
      </c>
      <c r="D314" s="59"/>
      <c r="E314" s="7" t="s">
        <v>266</v>
      </c>
      <c r="F314" s="8" t="s">
        <v>294</v>
      </c>
      <c r="G314" s="124" t="s">
        <v>13</v>
      </c>
      <c r="H314" s="117"/>
    </row>
    <row r="315" spans="1:8" s="123" customFormat="1" ht="28.5" x14ac:dyDescent="0.25">
      <c r="A315" s="118" t="s">
        <v>337</v>
      </c>
      <c r="B315" s="129" t="s">
        <v>309</v>
      </c>
      <c r="C315" s="119">
        <v>40</v>
      </c>
      <c r="D315" s="59"/>
      <c r="E315" s="7" t="s">
        <v>266</v>
      </c>
      <c r="F315" s="8" t="s">
        <v>294</v>
      </c>
      <c r="G315" s="124" t="s">
        <v>13</v>
      </c>
      <c r="H315" s="117"/>
    </row>
    <row r="316" spans="1:8" s="123" customFormat="1" ht="28.5" x14ac:dyDescent="0.25">
      <c r="A316" s="118" t="s">
        <v>338</v>
      </c>
      <c r="B316" s="129" t="s">
        <v>309</v>
      </c>
      <c r="C316" s="119">
        <v>50</v>
      </c>
      <c r="D316" s="59"/>
      <c r="E316" s="7" t="s">
        <v>266</v>
      </c>
      <c r="F316" s="8" t="s">
        <v>294</v>
      </c>
      <c r="G316" s="124" t="s">
        <v>13</v>
      </c>
      <c r="H316" s="117"/>
    </row>
    <row r="317" spans="1:8" s="123" customFormat="1" ht="28.5" x14ac:dyDescent="0.25">
      <c r="A317" s="118" t="s">
        <v>339</v>
      </c>
      <c r="B317" s="129" t="s">
        <v>309</v>
      </c>
      <c r="C317" s="119">
        <v>40</v>
      </c>
      <c r="D317" s="59"/>
      <c r="E317" s="7" t="s">
        <v>266</v>
      </c>
      <c r="F317" s="8" t="s">
        <v>294</v>
      </c>
      <c r="G317" s="124" t="s">
        <v>13</v>
      </c>
      <c r="H317" s="117"/>
    </row>
    <row r="318" spans="1:8" s="123" customFormat="1" ht="28.5" x14ac:dyDescent="0.25">
      <c r="A318" s="118" t="s">
        <v>340</v>
      </c>
      <c r="B318" s="129" t="s">
        <v>309</v>
      </c>
      <c r="C318" s="119">
        <v>50</v>
      </c>
      <c r="D318" s="59"/>
      <c r="E318" s="7" t="s">
        <v>266</v>
      </c>
      <c r="F318" s="8" t="s">
        <v>294</v>
      </c>
      <c r="G318" s="124" t="s">
        <v>13</v>
      </c>
      <c r="H318" s="117"/>
    </row>
    <row r="319" spans="1:8" s="123" customFormat="1" ht="28.5" x14ac:dyDescent="0.25">
      <c r="A319" s="118" t="s">
        <v>341</v>
      </c>
      <c r="B319" s="129" t="s">
        <v>309</v>
      </c>
      <c r="C319" s="119">
        <v>50</v>
      </c>
      <c r="D319" s="59"/>
      <c r="E319" s="7" t="s">
        <v>266</v>
      </c>
      <c r="F319" s="8" t="s">
        <v>294</v>
      </c>
      <c r="G319" s="124" t="s">
        <v>13</v>
      </c>
      <c r="H319" s="117"/>
    </row>
    <row r="320" spans="1:8" s="123" customFormat="1" ht="28.5" x14ac:dyDescent="0.25">
      <c r="A320" s="118" t="s">
        <v>342</v>
      </c>
      <c r="B320" s="129" t="s">
        <v>309</v>
      </c>
      <c r="C320" s="119">
        <v>60</v>
      </c>
      <c r="D320" s="59"/>
      <c r="E320" s="7" t="s">
        <v>266</v>
      </c>
      <c r="F320" s="8" t="s">
        <v>294</v>
      </c>
      <c r="G320" s="124" t="s">
        <v>13</v>
      </c>
      <c r="H320" s="117"/>
    </row>
    <row r="321" spans="1:8" s="123" customFormat="1" ht="28.5" x14ac:dyDescent="0.25">
      <c r="A321" s="118" t="s">
        <v>343</v>
      </c>
      <c r="B321" s="129" t="s">
        <v>309</v>
      </c>
      <c r="C321" s="119">
        <v>60</v>
      </c>
      <c r="D321" s="59"/>
      <c r="E321" s="7" t="s">
        <v>266</v>
      </c>
      <c r="F321" s="8" t="s">
        <v>294</v>
      </c>
      <c r="G321" s="124" t="s">
        <v>13</v>
      </c>
      <c r="H321" s="117"/>
    </row>
    <row r="322" spans="1:8" s="123" customFormat="1" ht="28.5" x14ac:dyDescent="0.25">
      <c r="A322" s="118" t="s">
        <v>344</v>
      </c>
      <c r="B322" s="129" t="s">
        <v>309</v>
      </c>
      <c r="C322" s="119">
        <v>75</v>
      </c>
      <c r="D322" s="59"/>
      <c r="E322" s="7" t="s">
        <v>266</v>
      </c>
      <c r="F322" s="8" t="s">
        <v>294</v>
      </c>
      <c r="G322" s="124" t="s">
        <v>13</v>
      </c>
      <c r="H322" s="117"/>
    </row>
    <row r="323" spans="1:8" s="123" customFormat="1" ht="28.5" x14ac:dyDescent="0.25">
      <c r="A323" s="118" t="s">
        <v>345</v>
      </c>
      <c r="B323" s="119" t="s">
        <v>309</v>
      </c>
      <c r="C323" s="119">
        <v>75</v>
      </c>
      <c r="D323" s="59"/>
      <c r="E323" s="7" t="s">
        <v>266</v>
      </c>
      <c r="F323" s="8" t="s">
        <v>294</v>
      </c>
      <c r="G323" s="124" t="s">
        <v>13</v>
      </c>
      <c r="H323" s="117"/>
    </row>
    <row r="324" spans="1:8" s="123" customFormat="1" ht="28.5" x14ac:dyDescent="0.25">
      <c r="A324" s="118" t="s">
        <v>346</v>
      </c>
      <c r="B324" s="119" t="s">
        <v>309</v>
      </c>
      <c r="C324" s="119">
        <v>90</v>
      </c>
      <c r="D324" s="59"/>
      <c r="E324" s="7" t="s">
        <v>266</v>
      </c>
      <c r="F324" s="8" t="s">
        <v>294</v>
      </c>
      <c r="G324" s="124" t="s">
        <v>13</v>
      </c>
      <c r="H324" s="117"/>
    </row>
    <row r="325" spans="1:8" s="123" customFormat="1" ht="15" thickBot="1" x14ac:dyDescent="0.3">
      <c r="A325" s="125" t="s">
        <v>347</v>
      </c>
      <c r="B325" s="122" t="s">
        <v>309</v>
      </c>
      <c r="C325" s="122">
        <v>15</v>
      </c>
      <c r="D325" s="60"/>
      <c r="E325" s="15" t="s">
        <v>266</v>
      </c>
      <c r="F325" s="33" t="s">
        <v>294</v>
      </c>
      <c r="G325" s="126" t="s">
        <v>13</v>
      </c>
      <c r="H325" s="117"/>
    </row>
    <row r="326" spans="1:8" ht="15.75" thickBot="1" x14ac:dyDescent="0.3">
      <c r="A326" s="4"/>
      <c r="B326" s="83"/>
      <c r="C326" s="83"/>
      <c r="D326" s="83"/>
      <c r="E326" s="84"/>
      <c r="F326" s="85"/>
      <c r="G326" s="84"/>
      <c r="H326" s="75"/>
    </row>
    <row r="327" spans="1:8" ht="45" x14ac:dyDescent="0.25">
      <c r="A327" s="1" t="s">
        <v>295</v>
      </c>
      <c r="B327" s="2" t="s">
        <v>3</v>
      </c>
      <c r="C327" s="2" t="s">
        <v>4</v>
      </c>
      <c r="D327" s="2" t="s">
        <v>5</v>
      </c>
      <c r="E327" s="2" t="s">
        <v>6</v>
      </c>
      <c r="F327" s="2" t="s">
        <v>7</v>
      </c>
      <c r="G327" s="86" t="s">
        <v>8</v>
      </c>
      <c r="H327" s="75"/>
    </row>
    <row r="328" spans="1:8" x14ac:dyDescent="0.25">
      <c r="A328" s="76" t="s">
        <v>296</v>
      </c>
      <c r="B328" s="22">
        <v>6.5</v>
      </c>
      <c r="C328" s="119">
        <v>6.5</v>
      </c>
      <c r="D328" s="59">
        <f t="shared" ref="D328:D338" si="19">(C328-B328)/B328</f>
        <v>0</v>
      </c>
      <c r="E328" s="7"/>
      <c r="F328" s="8" t="s">
        <v>297</v>
      </c>
      <c r="G328" s="90" t="s">
        <v>13</v>
      </c>
      <c r="H328" s="75"/>
    </row>
    <row r="329" spans="1:8" x14ac:dyDescent="0.25">
      <c r="A329" s="76" t="s">
        <v>298</v>
      </c>
      <c r="B329" s="22">
        <v>4</v>
      </c>
      <c r="C329" s="119">
        <v>4.25</v>
      </c>
      <c r="D329" s="59">
        <f t="shared" si="19"/>
        <v>6.25E-2</v>
      </c>
      <c r="E329" s="7"/>
      <c r="F329" s="8" t="s">
        <v>297</v>
      </c>
      <c r="G329" s="90" t="s">
        <v>13</v>
      </c>
      <c r="H329" s="75"/>
    </row>
    <row r="330" spans="1:8" x14ac:dyDescent="0.25">
      <c r="A330" s="76" t="s">
        <v>299</v>
      </c>
      <c r="B330" s="22">
        <v>3</v>
      </c>
      <c r="C330" s="119">
        <v>3.25</v>
      </c>
      <c r="D330" s="59">
        <f t="shared" si="19"/>
        <v>8.3333333333333329E-2</v>
      </c>
      <c r="E330" s="7"/>
      <c r="F330" s="8" t="s">
        <v>297</v>
      </c>
      <c r="G330" s="90" t="s">
        <v>13</v>
      </c>
      <c r="H330" s="75"/>
    </row>
    <row r="331" spans="1:8" s="68" customFormat="1" x14ac:dyDescent="0.25">
      <c r="A331" s="76" t="s">
        <v>300</v>
      </c>
      <c r="B331" s="22" t="s">
        <v>301</v>
      </c>
      <c r="C331" s="119" t="s">
        <v>301</v>
      </c>
      <c r="D331" s="59"/>
      <c r="E331" s="7"/>
      <c r="F331" s="8" t="s">
        <v>297</v>
      </c>
      <c r="G331" s="90" t="s">
        <v>98</v>
      </c>
      <c r="H331" s="75"/>
    </row>
    <row r="332" spans="1:8" x14ac:dyDescent="0.25">
      <c r="A332" s="76" t="s">
        <v>302</v>
      </c>
      <c r="B332" s="22">
        <v>2</v>
      </c>
      <c r="C332" s="119">
        <v>2.5</v>
      </c>
      <c r="D332" s="59">
        <f t="shared" si="19"/>
        <v>0.25</v>
      </c>
      <c r="E332" s="7"/>
      <c r="F332" s="8" t="s">
        <v>297</v>
      </c>
      <c r="G332" s="90" t="s">
        <v>13</v>
      </c>
      <c r="H332" s="75"/>
    </row>
    <row r="333" spans="1:8" x14ac:dyDescent="0.25">
      <c r="A333" s="118" t="s">
        <v>315</v>
      </c>
      <c r="B333" s="22" t="s">
        <v>309</v>
      </c>
      <c r="C333" s="119">
        <v>1.25</v>
      </c>
      <c r="D333" s="59"/>
      <c r="E333" s="7"/>
      <c r="F333" s="8" t="s">
        <v>297</v>
      </c>
      <c r="G333" s="121" t="s">
        <v>13</v>
      </c>
      <c r="H333" s="117"/>
    </row>
    <row r="334" spans="1:8" x14ac:dyDescent="0.25">
      <c r="A334" s="118" t="s">
        <v>317</v>
      </c>
      <c r="B334" s="22" t="s">
        <v>301</v>
      </c>
      <c r="C334" s="119" t="s">
        <v>301</v>
      </c>
      <c r="D334" s="59"/>
      <c r="E334" s="7"/>
      <c r="F334" s="8" t="s">
        <v>297</v>
      </c>
      <c r="G334" s="121" t="s">
        <v>98</v>
      </c>
      <c r="H334" s="117"/>
    </row>
    <row r="335" spans="1:8" x14ac:dyDescent="0.25">
      <c r="A335" s="76" t="s">
        <v>303</v>
      </c>
      <c r="B335" s="22">
        <v>1</v>
      </c>
      <c r="C335" s="119">
        <v>1.5</v>
      </c>
      <c r="D335" s="59">
        <f t="shared" ref="D335" si="20">(C335-B335)/B335</f>
        <v>0.5</v>
      </c>
      <c r="E335" s="7"/>
      <c r="F335" s="8" t="s">
        <v>297</v>
      </c>
      <c r="G335" s="90" t="s">
        <v>13</v>
      </c>
      <c r="H335" s="75"/>
    </row>
    <row r="336" spans="1:8" x14ac:dyDescent="0.25">
      <c r="A336" s="118" t="s">
        <v>316</v>
      </c>
      <c r="B336" s="22" t="s">
        <v>309</v>
      </c>
      <c r="C336" s="119">
        <v>1.25</v>
      </c>
      <c r="D336" s="59"/>
      <c r="E336" s="7"/>
      <c r="F336" s="8" t="s">
        <v>297</v>
      </c>
      <c r="G336" s="121" t="s">
        <v>13</v>
      </c>
      <c r="H336" s="117"/>
    </row>
    <row r="337" spans="1:8" s="68" customFormat="1" x14ac:dyDescent="0.25">
      <c r="A337" s="76" t="s">
        <v>304</v>
      </c>
      <c r="B337" s="22" t="s">
        <v>301</v>
      </c>
      <c r="C337" s="119" t="s">
        <v>301</v>
      </c>
      <c r="D337" s="59"/>
      <c r="E337" s="7"/>
      <c r="F337" s="8" t="s">
        <v>297</v>
      </c>
      <c r="G337" s="90" t="s">
        <v>98</v>
      </c>
      <c r="H337" s="75"/>
    </row>
    <row r="338" spans="1:8" x14ac:dyDescent="0.25">
      <c r="A338" s="43" t="s">
        <v>305</v>
      </c>
      <c r="B338" s="44">
        <v>2.5</v>
      </c>
      <c r="C338" s="127">
        <v>3</v>
      </c>
      <c r="D338" s="63">
        <f t="shared" si="19"/>
        <v>0.2</v>
      </c>
      <c r="E338" s="45"/>
      <c r="F338" s="46" t="s">
        <v>297</v>
      </c>
      <c r="G338" s="106" t="s">
        <v>13</v>
      </c>
      <c r="H338" s="75"/>
    </row>
    <row r="339" spans="1:8" s="68" customFormat="1" x14ac:dyDescent="0.25">
      <c r="A339" s="69" t="s">
        <v>306</v>
      </c>
      <c r="B339" s="70" t="s">
        <v>301</v>
      </c>
      <c r="C339" s="128" t="s">
        <v>301</v>
      </c>
      <c r="D339" s="71"/>
      <c r="E339" s="72"/>
      <c r="F339" s="73" t="s">
        <v>297</v>
      </c>
      <c r="G339" s="107" t="s">
        <v>98</v>
      </c>
      <c r="H339" s="75"/>
    </row>
    <row r="340" spans="1:8" ht="15" thickBot="1" x14ac:dyDescent="0.3">
      <c r="A340" s="91" t="s">
        <v>307</v>
      </c>
      <c r="B340" s="24" t="s">
        <v>301</v>
      </c>
      <c r="C340" s="122" t="s">
        <v>301</v>
      </c>
      <c r="D340" s="60"/>
      <c r="E340" s="15"/>
      <c r="F340" s="33" t="s">
        <v>297</v>
      </c>
      <c r="G340" s="94" t="s">
        <v>98</v>
      </c>
      <c r="H340" s="75"/>
    </row>
    <row r="341" spans="1:8" ht="15" thickBot="1" x14ac:dyDescent="0.3">
      <c r="A341" s="75"/>
      <c r="B341" s="29"/>
      <c r="C341" s="95"/>
      <c r="D341" s="77"/>
      <c r="E341" s="78"/>
      <c r="F341" s="35"/>
      <c r="G341" s="84"/>
      <c r="H341" s="75"/>
    </row>
    <row r="342" spans="1:8" ht="15" thickBot="1" x14ac:dyDescent="0.3">
      <c r="A342" s="948" t="s">
        <v>308</v>
      </c>
      <c r="B342" s="949"/>
      <c r="C342" s="949"/>
      <c r="D342" s="949"/>
      <c r="E342" s="949"/>
      <c r="F342" s="949"/>
      <c r="G342" s="950"/>
      <c r="H342" s="75"/>
    </row>
    <row r="343" spans="1:8" x14ac:dyDescent="0.25">
      <c r="A343" s="75"/>
      <c r="B343" s="29"/>
      <c r="C343" s="95"/>
      <c r="D343" s="77"/>
      <c r="E343" s="78"/>
      <c r="F343" s="35"/>
      <c r="G343" s="84"/>
      <c r="H343" s="75"/>
    </row>
    <row r="344" spans="1:8" ht="15" x14ac:dyDescent="0.25">
      <c r="A344" s="37"/>
      <c r="B344" s="83"/>
      <c r="C344" s="83"/>
      <c r="D344" s="83"/>
      <c r="E344" s="84"/>
      <c r="F344" s="85"/>
      <c r="G344" s="84"/>
      <c r="H344" s="75"/>
    </row>
    <row r="346" spans="1:8" x14ac:dyDescent="0.25">
      <c r="A346" s="75"/>
      <c r="B346" s="67"/>
      <c r="C346" s="83"/>
      <c r="D346" s="83"/>
      <c r="E346" s="101"/>
      <c r="F346" s="101"/>
      <c r="G346" s="101"/>
      <c r="H346" s="75"/>
    </row>
  </sheetData>
  <mergeCells count="14">
    <mergeCell ref="A206:G206"/>
    <mergeCell ref="A4:G4"/>
    <mergeCell ref="A37:G37"/>
    <mergeCell ref="A80:G80"/>
    <mergeCell ref="A124:G124"/>
    <mergeCell ref="A170:G170"/>
    <mergeCell ref="A280:G280"/>
    <mergeCell ref="A342:G342"/>
    <mergeCell ref="H236:K236"/>
    <mergeCell ref="A248:G248"/>
    <mergeCell ref="A255:G255"/>
    <mergeCell ref="A262:G262"/>
    <mergeCell ref="A269:G269"/>
    <mergeCell ref="A276:G276"/>
  </mergeCells>
  <printOptions horizontalCentered="1"/>
  <pageMargins left="0.70866141732283472" right="0.70866141732283472" top="0.74803149606299213" bottom="0.74803149606299213" header="0.31496062992125984" footer="0.31496062992125984"/>
  <pageSetup paperSize="9" scale="54" fitToHeight="0" orientation="portrait" r:id="rId1"/>
  <rowBreaks count="2" manualBreakCount="2">
    <brk id="77" max="6" man="1"/>
    <brk id="246" max="6"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CBB25-2D90-4E7F-9B98-8C4B97EDA5A1}">
  <sheetPr>
    <pageSetUpPr fitToPage="1"/>
  </sheetPr>
  <dimension ref="A1:CF629"/>
  <sheetViews>
    <sheetView showGridLines="0" zoomScaleNormal="100" zoomScaleSheetLayoutView="100" workbookViewId="0">
      <pane ySplit="3" topLeftCell="A4" activePane="bottomLeft" state="frozen"/>
      <selection pane="bottomLeft" sqref="A1:XFD1"/>
    </sheetView>
  </sheetViews>
  <sheetFormatPr defaultColWidth="9.140625" defaultRowHeight="14.25" x14ac:dyDescent="0.25"/>
  <cols>
    <col min="1" max="1" width="56.7109375" style="141" customWidth="1"/>
    <col min="2" max="2" width="11.5703125" style="131" customWidth="1"/>
    <col min="3" max="4" width="10.42578125" style="132" hidden="1" customWidth="1"/>
    <col min="5" max="5" width="6.140625" style="133" hidden="1" customWidth="1"/>
    <col min="6" max="6" width="11.42578125" style="132" hidden="1" customWidth="1"/>
    <col min="7" max="7" width="12.5703125" style="132" hidden="1" customWidth="1"/>
    <col min="8" max="8" width="7.42578125" style="133" hidden="1" customWidth="1"/>
    <col min="9" max="9" width="11.42578125" style="132" hidden="1" customWidth="1"/>
    <col min="10" max="10" width="12.5703125" style="132" hidden="1" customWidth="1"/>
    <col min="11" max="11" width="7.42578125" style="133" hidden="1" customWidth="1"/>
    <col min="12" max="12" width="11.42578125" style="132" hidden="1" customWidth="1"/>
    <col min="13" max="13" width="12.5703125" style="132" hidden="1" customWidth="1"/>
    <col min="14" max="14" width="7.42578125" style="133" hidden="1" customWidth="1"/>
    <col min="15" max="15" width="11.42578125" style="132" hidden="1" customWidth="1"/>
    <col min="16" max="17" width="12.5703125" style="132" customWidth="1"/>
    <col min="18" max="18" width="18.42578125" style="133" bestFit="1" customWidth="1"/>
    <col min="19" max="20" width="13.42578125" style="134" customWidth="1"/>
    <col min="21" max="21" width="19.42578125" style="134" customWidth="1"/>
    <col min="22" max="22" width="3.42578125" style="135" hidden="1" customWidth="1"/>
    <col min="23" max="23" width="48.42578125" style="136" hidden="1" customWidth="1"/>
    <col min="24" max="24" width="9.42578125" style="136" hidden="1" customWidth="1"/>
    <col min="25" max="25" width="19.140625" style="135" hidden="1" customWidth="1"/>
    <col min="26" max="26" width="79.5703125" style="135" hidden="1" customWidth="1"/>
    <col min="27" max="27" width="9.140625" style="135" hidden="1" customWidth="1"/>
    <col min="28" max="28" width="22.5703125" style="137" hidden="1" customWidth="1"/>
    <col min="29" max="29" width="9" style="138" hidden="1" customWidth="1"/>
    <col min="30" max="30" width="71.140625" style="139" hidden="1" customWidth="1"/>
    <col min="31" max="31" width="9.140625" style="135" customWidth="1"/>
    <col min="32" max="16384" width="9.140625" style="135"/>
  </cols>
  <sheetData>
    <row r="1" spans="1:30" ht="15" x14ac:dyDescent="0.25">
      <c r="A1" s="130" t="s">
        <v>348</v>
      </c>
      <c r="U1" s="140" t="s">
        <v>1</v>
      </c>
    </row>
    <row r="2" spans="1:30" ht="15" thickBot="1" x14ac:dyDescent="0.3"/>
    <row r="3" spans="1:30" ht="65.45" customHeight="1" thickBot="1" x14ac:dyDescent="0.3">
      <c r="A3" s="142" t="s">
        <v>349</v>
      </c>
      <c r="B3" s="143"/>
      <c r="C3" s="144" t="s">
        <v>350</v>
      </c>
      <c r="D3" s="144" t="s">
        <v>351</v>
      </c>
      <c r="E3" s="145" t="s">
        <v>5</v>
      </c>
      <c r="F3" s="146" t="s">
        <v>352</v>
      </c>
      <c r="G3" s="146" t="s">
        <v>353</v>
      </c>
      <c r="H3" s="146" t="s">
        <v>354</v>
      </c>
      <c r="I3" s="146" t="s">
        <v>355</v>
      </c>
      <c r="J3" s="146" t="s">
        <v>356</v>
      </c>
      <c r="K3" s="146" t="s">
        <v>354</v>
      </c>
      <c r="L3" s="146" t="s">
        <v>357</v>
      </c>
      <c r="M3" s="146" t="s">
        <v>358</v>
      </c>
      <c r="N3" s="146" t="s">
        <v>354</v>
      </c>
      <c r="O3" s="146" t="s">
        <v>359</v>
      </c>
      <c r="P3" s="147" t="s">
        <v>360</v>
      </c>
      <c r="Q3" s="147" t="s">
        <v>4</v>
      </c>
      <c r="R3" s="147" t="s">
        <v>354</v>
      </c>
      <c r="S3" s="146" t="s">
        <v>6</v>
      </c>
      <c r="T3" s="146" t="s">
        <v>7</v>
      </c>
      <c r="U3" s="148" t="s">
        <v>8</v>
      </c>
      <c r="V3" s="148" t="s">
        <v>8</v>
      </c>
      <c r="W3" s="149" t="s">
        <v>361</v>
      </c>
      <c r="X3" s="149"/>
      <c r="Y3" s="150" t="s">
        <v>362</v>
      </c>
      <c r="Z3" s="151" t="s">
        <v>363</v>
      </c>
      <c r="AB3" s="152" t="s">
        <v>364</v>
      </c>
      <c r="AC3" s="153" t="s">
        <v>365</v>
      </c>
      <c r="AD3" s="154" t="s">
        <v>363</v>
      </c>
    </row>
    <row r="4" spans="1:30" ht="15" x14ac:dyDescent="0.25">
      <c r="A4" s="155" t="s">
        <v>366</v>
      </c>
      <c r="B4" s="156"/>
      <c r="C4" s="157"/>
      <c r="D4" s="157"/>
      <c r="E4" s="158"/>
      <c r="F4" s="157"/>
      <c r="G4" s="157"/>
      <c r="H4" s="158"/>
      <c r="I4" s="157"/>
      <c r="J4" s="157"/>
      <c r="K4" s="158"/>
      <c r="L4" s="157"/>
      <c r="M4" s="157"/>
      <c r="N4" s="158"/>
      <c r="O4" s="157"/>
      <c r="P4" s="157"/>
      <c r="Q4" s="157"/>
      <c r="R4" s="158"/>
      <c r="S4" s="159"/>
      <c r="T4" s="159"/>
      <c r="U4" s="160"/>
      <c r="Y4" s="161"/>
      <c r="Z4" s="161"/>
      <c r="AB4" s="162"/>
      <c r="AD4" s="163"/>
    </row>
    <row r="5" spans="1:30" x14ac:dyDescent="0.25">
      <c r="A5" s="164" t="s">
        <v>367</v>
      </c>
      <c r="B5" s="165" t="s">
        <v>368</v>
      </c>
      <c r="C5" s="157"/>
      <c r="D5" s="157"/>
      <c r="E5" s="158"/>
      <c r="F5" s="157"/>
      <c r="G5" s="157"/>
      <c r="H5" s="158"/>
      <c r="I5" s="157"/>
      <c r="J5" s="157"/>
      <c r="K5" s="158"/>
      <c r="L5" s="157"/>
      <c r="M5" s="157"/>
      <c r="N5" s="158"/>
      <c r="O5" s="157"/>
      <c r="P5" s="157"/>
      <c r="Q5" s="157"/>
      <c r="R5" s="158"/>
      <c r="S5" s="159"/>
      <c r="T5" s="159"/>
      <c r="U5" s="160"/>
      <c r="Y5" s="161"/>
      <c r="Z5" s="161"/>
      <c r="AB5" s="162"/>
      <c r="AD5" s="163"/>
    </row>
    <row r="6" spans="1:30" x14ac:dyDescent="0.25">
      <c r="A6" s="164" t="s">
        <v>369</v>
      </c>
      <c r="B6" s="165" t="s">
        <v>370</v>
      </c>
      <c r="C6" s="157">
        <v>0.1</v>
      </c>
      <c r="D6" s="166">
        <v>0.1</v>
      </c>
      <c r="E6" s="167">
        <f>+(D6-C6)/C6</f>
        <v>0</v>
      </c>
      <c r="F6" s="168">
        <f>D6</f>
        <v>0.1</v>
      </c>
      <c r="G6" s="169">
        <f>ROUNDUP(F6*1.03,1)</f>
        <v>0.2</v>
      </c>
      <c r="H6" s="167">
        <f>+(G6-F6)/F6</f>
        <v>1</v>
      </c>
      <c r="I6" s="168">
        <f>G6</f>
        <v>0.2</v>
      </c>
      <c r="J6" s="169">
        <f>ROUNDUP(I6*1.03,1)</f>
        <v>0.30000000000000004</v>
      </c>
      <c r="K6" s="167">
        <f>+(J6-I6)/I6</f>
        <v>0.50000000000000011</v>
      </c>
      <c r="L6" s="168">
        <f>J6</f>
        <v>0.30000000000000004</v>
      </c>
      <c r="M6" s="169">
        <f>ROUNDUP(L6*1.03,1)</f>
        <v>0.4</v>
      </c>
      <c r="N6" s="167">
        <f>+(M6-L6)/L6</f>
        <v>0.3333333333333332</v>
      </c>
      <c r="O6" s="168">
        <f>M6</f>
        <v>0.4</v>
      </c>
      <c r="P6" s="169">
        <f>ROUNDUP(O6*1.03,1)</f>
        <v>0.5</v>
      </c>
      <c r="Q6" s="169">
        <f>ROUNDUP(P6*1.1,1)</f>
        <v>0.6</v>
      </c>
      <c r="R6" s="167">
        <f>+(Q6-P6)/P6</f>
        <v>0.19999999999999996</v>
      </c>
      <c r="S6" s="159" t="s">
        <v>371</v>
      </c>
      <c r="T6" s="159" t="s">
        <v>372</v>
      </c>
      <c r="U6" s="160" t="s">
        <v>13</v>
      </c>
      <c r="Y6" s="161"/>
      <c r="Z6" s="161"/>
      <c r="AB6" s="162"/>
      <c r="AC6" s="170" t="str">
        <f>IF(AB6=0,"N/A",(AB6-P6)/P6)</f>
        <v>N/A</v>
      </c>
      <c r="AD6" s="163"/>
    </row>
    <row r="7" spans="1:30" x14ac:dyDescent="0.25">
      <c r="A7" s="164" t="s">
        <v>373</v>
      </c>
      <c r="B7" s="165" t="s">
        <v>370</v>
      </c>
      <c r="C7" s="157">
        <v>0.3</v>
      </c>
      <c r="D7" s="166">
        <v>0.3</v>
      </c>
      <c r="E7" s="167">
        <f>+(D7-C7)/C7</f>
        <v>0</v>
      </c>
      <c r="F7" s="168">
        <f>D7</f>
        <v>0.3</v>
      </c>
      <c r="G7" s="169">
        <f>ROUNDUP(F7*1.03,1)</f>
        <v>0.4</v>
      </c>
      <c r="H7" s="167">
        <f>+(G7-F7)/F7</f>
        <v>0.33333333333333348</v>
      </c>
      <c r="I7" s="168">
        <f>G7</f>
        <v>0.4</v>
      </c>
      <c r="J7" s="169">
        <f>ROUNDUP(I7*1.03,1)</f>
        <v>0.5</v>
      </c>
      <c r="K7" s="167">
        <f>+(J7-I7)/I7</f>
        <v>0.24999999999999994</v>
      </c>
      <c r="L7" s="168">
        <f>J7</f>
        <v>0.5</v>
      </c>
      <c r="M7" s="169">
        <f>ROUNDUP(L7*1.03,1)</f>
        <v>0.6</v>
      </c>
      <c r="N7" s="167">
        <f>+(M7-L7)/L7</f>
        <v>0.19999999999999996</v>
      </c>
      <c r="O7" s="168">
        <f>M7</f>
        <v>0.6</v>
      </c>
      <c r="P7" s="169">
        <f>ROUNDUP(O7*1.03,1)</f>
        <v>0.7</v>
      </c>
      <c r="Q7" s="169">
        <f>ROUNDUP(P7*1.1,1)</f>
        <v>0.79999999999999993</v>
      </c>
      <c r="R7" s="167">
        <f>+(Q7-P7)/P7</f>
        <v>0.14285714285714282</v>
      </c>
      <c r="S7" s="159" t="s">
        <v>371</v>
      </c>
      <c r="T7" s="159" t="s">
        <v>372</v>
      </c>
      <c r="U7" s="160" t="s">
        <v>13</v>
      </c>
      <c r="Y7" s="161"/>
      <c r="Z7" s="161"/>
      <c r="AB7" s="162"/>
      <c r="AC7" s="170" t="str">
        <f>IF(AB7=0,"N/A",(AB7-P7)/P7)</f>
        <v>N/A</v>
      </c>
      <c r="AD7" s="163"/>
    </row>
    <row r="8" spans="1:30" x14ac:dyDescent="0.25">
      <c r="A8" s="164"/>
      <c r="B8" s="165" t="s">
        <v>374</v>
      </c>
      <c r="C8" s="157">
        <v>4.3899999999999997</v>
      </c>
      <c r="D8" s="166">
        <v>4.5</v>
      </c>
      <c r="E8" s="167">
        <f>+(D8-C8)/C8</f>
        <v>2.5056947608200531E-2</v>
      </c>
      <c r="F8" s="168">
        <f>D8</f>
        <v>4.5</v>
      </c>
      <c r="G8" s="169">
        <f>ROUNDUP(F8*1.03,1)</f>
        <v>4.6999999999999993</v>
      </c>
      <c r="H8" s="167">
        <f>+(G8-F8)/F8</f>
        <v>4.4444444444444287E-2</v>
      </c>
      <c r="I8" s="168">
        <f>G8</f>
        <v>4.6999999999999993</v>
      </c>
      <c r="J8" s="169">
        <f>ROUNDUP(I8*1.03,1)</f>
        <v>4.8999999999999995</v>
      </c>
      <c r="K8" s="167">
        <f>+(J8-I8)/I8</f>
        <v>4.255319148936175E-2</v>
      </c>
      <c r="L8" s="168">
        <f>J8</f>
        <v>4.8999999999999995</v>
      </c>
      <c r="M8" s="169">
        <f>ROUNDUP(L8*1.03,1)</f>
        <v>5.0999999999999996</v>
      </c>
      <c r="N8" s="167">
        <f>+(M8-L8)/L8</f>
        <v>4.0816326530612283E-2</v>
      </c>
      <c r="O8" s="168">
        <f>M8</f>
        <v>5.0999999999999996</v>
      </c>
      <c r="P8" s="169">
        <v>5.5</v>
      </c>
      <c r="Q8" s="169">
        <f>ROUNDUP(P8*1.1,1)</f>
        <v>6.1</v>
      </c>
      <c r="R8" s="167">
        <f>+(Q8-P8)/P8</f>
        <v>0.10909090909090903</v>
      </c>
      <c r="S8" s="159" t="s">
        <v>371</v>
      </c>
      <c r="T8" s="159" t="s">
        <v>372</v>
      </c>
      <c r="U8" s="160" t="s">
        <v>13</v>
      </c>
      <c r="Y8" s="161"/>
      <c r="Z8" s="161"/>
      <c r="AB8" s="162"/>
      <c r="AC8" s="170" t="str">
        <f>IF(AB8=0,"N/A",(AB8-P8)/P8)</f>
        <v>N/A</v>
      </c>
      <c r="AD8" s="163"/>
    </row>
    <row r="9" spans="1:30" x14ac:dyDescent="0.25">
      <c r="A9" s="164"/>
      <c r="B9" s="165" t="s">
        <v>375</v>
      </c>
      <c r="C9" s="157">
        <v>5.87</v>
      </c>
      <c r="D9" s="166">
        <v>6</v>
      </c>
      <c r="E9" s="167">
        <f>+(D9-C9)/C9</f>
        <v>2.214650766609879E-2</v>
      </c>
      <c r="F9" s="168">
        <f>D9</f>
        <v>6</v>
      </c>
      <c r="G9" s="169">
        <f>ROUNDUP(F9*1.03,1)</f>
        <v>6.1999999999999993</v>
      </c>
      <c r="H9" s="167">
        <f>+(G9-F9)/F9</f>
        <v>3.3333333333333215E-2</v>
      </c>
      <c r="I9" s="168">
        <f>G9</f>
        <v>6.1999999999999993</v>
      </c>
      <c r="J9" s="169">
        <f>ROUNDUP(I9*1.03,1)</f>
        <v>6.3999999999999995</v>
      </c>
      <c r="K9" s="167">
        <f>+(J9-I9)/I9</f>
        <v>3.2258064516129066E-2</v>
      </c>
      <c r="L9" s="168">
        <f>J9</f>
        <v>6.3999999999999995</v>
      </c>
      <c r="M9" s="169">
        <f>ROUNDUP(L9*1.03,1)</f>
        <v>6.6</v>
      </c>
      <c r="N9" s="167">
        <f>+(M9-L9)/L9</f>
        <v>3.1250000000000028E-2</v>
      </c>
      <c r="O9" s="168">
        <f>M9</f>
        <v>6.6</v>
      </c>
      <c r="P9" s="169">
        <v>7.1</v>
      </c>
      <c r="Q9" s="169">
        <f>ROUNDUP(P9*1.1,1)</f>
        <v>7.8999999999999995</v>
      </c>
      <c r="R9" s="167">
        <f>+(Q9-P9)/P9</f>
        <v>0.11267605633802814</v>
      </c>
      <c r="S9" s="159" t="s">
        <v>371</v>
      </c>
      <c r="T9" s="159" t="s">
        <v>372</v>
      </c>
      <c r="U9" s="160" t="s">
        <v>13</v>
      </c>
      <c r="Y9" s="161"/>
      <c r="Z9" s="161"/>
      <c r="AB9" s="162"/>
      <c r="AC9" s="170" t="str">
        <f>IF(AB9=0,"N/A",(AB9-P9)/P9)</f>
        <v>N/A</v>
      </c>
      <c r="AD9" s="163"/>
    </row>
    <row r="10" spans="1:30" ht="15" thickBot="1" x14ac:dyDescent="0.3">
      <c r="A10" s="171"/>
      <c r="B10" s="172" t="s">
        <v>376</v>
      </c>
      <c r="C10" s="173">
        <v>8.7200000000000006</v>
      </c>
      <c r="D10" s="174">
        <v>9</v>
      </c>
      <c r="E10" s="175">
        <f>+(D10-C10)/C10</f>
        <v>3.2110091743119192E-2</v>
      </c>
      <c r="F10" s="176">
        <f>D10</f>
        <v>9</v>
      </c>
      <c r="G10" s="177">
        <f>ROUNDUP(F10*1.03,1)</f>
        <v>9.2999999999999989</v>
      </c>
      <c r="H10" s="175">
        <f>+(G10-F10)/F10</f>
        <v>3.3333333333333215E-2</v>
      </c>
      <c r="I10" s="176">
        <f>G10</f>
        <v>9.2999999999999989</v>
      </c>
      <c r="J10" s="177">
        <f>ROUNDUP(I10*1.03,1)</f>
        <v>9.6</v>
      </c>
      <c r="K10" s="175">
        <f>+(J10-I10)/I10</f>
        <v>3.2258064516129115E-2</v>
      </c>
      <c r="L10" s="176">
        <f>J10</f>
        <v>9.6</v>
      </c>
      <c r="M10" s="177">
        <f>ROUNDUP(L10*1.03,1)</f>
        <v>9.9</v>
      </c>
      <c r="N10" s="175">
        <f>+(M10-L10)/L10</f>
        <v>3.1250000000000076E-2</v>
      </c>
      <c r="O10" s="176">
        <f>M10</f>
        <v>9.9</v>
      </c>
      <c r="P10" s="177">
        <v>10.75</v>
      </c>
      <c r="Q10" s="169">
        <f>ROUNDUP(P10*1.1,1)</f>
        <v>11.9</v>
      </c>
      <c r="R10" s="167">
        <f>+(Q10-P10)/P10</f>
        <v>0.10697674418604654</v>
      </c>
      <c r="S10" s="178" t="s">
        <v>371</v>
      </c>
      <c r="T10" s="178" t="s">
        <v>372</v>
      </c>
      <c r="U10" s="179" t="s">
        <v>13</v>
      </c>
      <c r="Y10" s="161"/>
      <c r="Z10" s="161"/>
      <c r="AB10" s="180"/>
      <c r="AC10" s="181" t="str">
        <f>IF(AB10=0,"N/A",(AB10-P10)/P10)</f>
        <v>N/A</v>
      </c>
      <c r="AD10" s="182"/>
    </row>
    <row r="11" spans="1:30" ht="15" thickBot="1" x14ac:dyDescent="0.3">
      <c r="A11" s="183"/>
      <c r="B11" s="183"/>
      <c r="C11" s="184"/>
      <c r="D11" s="184"/>
      <c r="E11" s="185"/>
      <c r="F11" s="184"/>
      <c r="G11" s="184"/>
      <c r="H11" s="185"/>
      <c r="I11" s="184"/>
      <c r="J11" s="184"/>
      <c r="K11" s="185"/>
      <c r="L11" s="184"/>
      <c r="M11" s="184"/>
      <c r="N11" s="185"/>
      <c r="O11" s="184"/>
      <c r="P11" s="184"/>
      <c r="Q11" s="184"/>
      <c r="R11" s="185"/>
      <c r="S11" s="186"/>
      <c r="T11" s="186"/>
      <c r="U11" s="186"/>
      <c r="Y11" s="161"/>
      <c r="Z11" s="161"/>
      <c r="AC11" s="170"/>
    </row>
    <row r="12" spans="1:30" ht="60" x14ac:dyDescent="0.25">
      <c r="A12" s="187" t="s">
        <v>377</v>
      </c>
      <c r="B12" s="188"/>
      <c r="C12" s="144" t="s">
        <v>350</v>
      </c>
      <c r="D12" s="144" t="s">
        <v>351</v>
      </c>
      <c r="E12" s="145" t="s">
        <v>5</v>
      </c>
      <c r="F12" s="146" t="s">
        <v>352</v>
      </c>
      <c r="G12" s="146" t="s">
        <v>353</v>
      </c>
      <c r="H12" s="146" t="s">
        <v>354</v>
      </c>
      <c r="I12" s="146" t="s">
        <v>355</v>
      </c>
      <c r="J12" s="146" t="s">
        <v>356</v>
      </c>
      <c r="K12" s="146" t="s">
        <v>354</v>
      </c>
      <c r="L12" s="146" t="s">
        <v>357</v>
      </c>
      <c r="M12" s="146" t="s">
        <v>358</v>
      </c>
      <c r="N12" s="146" t="s">
        <v>354</v>
      </c>
      <c r="O12" s="146" t="s">
        <v>359</v>
      </c>
      <c r="P12" s="147" t="s">
        <v>360</v>
      </c>
      <c r="Q12" s="147" t="s">
        <v>4</v>
      </c>
      <c r="R12" s="147" t="s">
        <v>354</v>
      </c>
      <c r="S12" s="146" t="s">
        <v>6</v>
      </c>
      <c r="T12" s="146" t="s">
        <v>7</v>
      </c>
      <c r="U12" s="148" t="s">
        <v>8</v>
      </c>
      <c r="Y12" s="150" t="s">
        <v>362</v>
      </c>
      <c r="Z12" s="151" t="s">
        <v>363</v>
      </c>
      <c r="AB12" s="189"/>
      <c r="AC12" s="190"/>
      <c r="AD12" s="191"/>
    </row>
    <row r="13" spans="1:30" ht="28.5" x14ac:dyDescent="0.25">
      <c r="A13" s="192" t="s">
        <v>378</v>
      </c>
      <c r="B13" s="193"/>
      <c r="C13" s="194">
        <v>84</v>
      </c>
      <c r="D13" s="166">
        <v>87</v>
      </c>
      <c r="E13" s="167">
        <f>+(D13-C13)/C13</f>
        <v>3.5714285714285712E-2</v>
      </c>
      <c r="F13" s="168">
        <f>D13</f>
        <v>87</v>
      </c>
      <c r="G13" s="169">
        <f>ROUNDUP(F13*1.03,1)</f>
        <v>89.699999999999989</v>
      </c>
      <c r="H13" s="167">
        <f>+(G13-F13)/F13</f>
        <v>3.1034482758620557E-2</v>
      </c>
      <c r="I13" s="168">
        <f>G13</f>
        <v>89.699999999999989</v>
      </c>
      <c r="J13" s="169">
        <f>ROUNDUP(I13*1.03,1)</f>
        <v>92.399999999999991</v>
      </c>
      <c r="K13" s="167">
        <f>+(J13-I13)/I13</f>
        <v>3.0100334448160571E-2</v>
      </c>
      <c r="L13" s="168">
        <f>J13</f>
        <v>92.399999999999991</v>
      </c>
      <c r="M13" s="169">
        <f>ROUNDUP(L13*1.03,1)</f>
        <v>95.199999999999989</v>
      </c>
      <c r="N13" s="167">
        <f>+(M13-L13)/L13</f>
        <v>3.0303030303030276E-2</v>
      </c>
      <c r="O13" s="168">
        <f>M13</f>
        <v>95.199999999999989</v>
      </c>
      <c r="P13" s="169">
        <v>105</v>
      </c>
      <c r="Q13" s="169">
        <f>ROUNDUP(P13*1.1,1)</f>
        <v>115.5</v>
      </c>
      <c r="R13" s="167">
        <f>+(Q13-P13)/P13</f>
        <v>0.1</v>
      </c>
      <c r="S13" s="195" t="s">
        <v>371</v>
      </c>
      <c r="T13" s="195" t="s">
        <v>379</v>
      </c>
      <c r="U13" s="160" t="s">
        <v>13</v>
      </c>
      <c r="Y13" s="161"/>
      <c r="Z13" s="161"/>
      <c r="AB13" s="162"/>
      <c r="AC13" s="170" t="str">
        <f>IF(AB13=0,"N/A",(AB13-P13)/P13)</f>
        <v>N/A</v>
      </c>
      <c r="AD13" s="163"/>
    </row>
    <row r="14" spans="1:30" x14ac:dyDescent="0.25">
      <c r="A14" s="196" t="s">
        <v>380</v>
      </c>
      <c r="B14" s="197"/>
      <c r="C14" s="198">
        <v>22</v>
      </c>
      <c r="D14" s="166">
        <v>23.5</v>
      </c>
      <c r="E14" s="167">
        <f>+(D14-C14)/C14</f>
        <v>6.8181818181818177E-2</v>
      </c>
      <c r="F14" s="168">
        <f>D14</f>
        <v>23.5</v>
      </c>
      <c r="G14" s="169">
        <f>ROUNDUP(F14*1.03,1)</f>
        <v>24.3</v>
      </c>
      <c r="H14" s="167">
        <f>+(G14-F14)/F14</f>
        <v>3.404255319148939E-2</v>
      </c>
      <c r="I14" s="168">
        <f>G14</f>
        <v>24.3</v>
      </c>
      <c r="J14" s="169">
        <f>ROUNDUP(I14*1.03,1)</f>
        <v>25.1</v>
      </c>
      <c r="K14" s="167">
        <f>+(J14-I14)/I14</f>
        <v>3.2921810699588508E-2</v>
      </c>
      <c r="L14" s="168">
        <f>J14</f>
        <v>25.1</v>
      </c>
      <c r="M14" s="169">
        <f>ROUNDUP(L14*1.03,1)</f>
        <v>25.900000000000002</v>
      </c>
      <c r="N14" s="167">
        <f>+(M14-L14)/L14</f>
        <v>3.187250996015939E-2</v>
      </c>
      <c r="O14" s="168">
        <f>M14</f>
        <v>25.900000000000002</v>
      </c>
      <c r="P14" s="169">
        <v>28</v>
      </c>
      <c r="Q14" s="169">
        <f>ROUNDUP(P14*1.1,1)</f>
        <v>30.8</v>
      </c>
      <c r="R14" s="167">
        <f>+(Q14-P14)/P14</f>
        <v>0.10000000000000002</v>
      </c>
      <c r="S14" s="199" t="s">
        <v>371</v>
      </c>
      <c r="T14" s="199" t="s">
        <v>381</v>
      </c>
      <c r="U14" s="160" t="s">
        <v>13</v>
      </c>
      <c r="Y14" s="161"/>
      <c r="Z14" s="161"/>
      <c r="AB14" s="162"/>
      <c r="AC14" s="170" t="str">
        <f>IF(AB14=0,"N/A",(AB14-P14)/P14)</f>
        <v>N/A</v>
      </c>
      <c r="AD14" s="163"/>
    </row>
    <row r="15" spans="1:30" x14ac:dyDescent="0.25">
      <c r="A15" s="200" t="s">
        <v>382</v>
      </c>
      <c r="B15" s="201"/>
      <c r="C15" s="198">
        <v>22</v>
      </c>
      <c r="D15" s="166">
        <v>23.5</v>
      </c>
      <c r="E15" s="167">
        <f>+(D15-C15)/C15</f>
        <v>6.8181818181818177E-2</v>
      </c>
      <c r="F15" s="168">
        <f>D15</f>
        <v>23.5</v>
      </c>
      <c r="G15" s="169">
        <f>ROUNDUP(F15*1.03,1)</f>
        <v>24.3</v>
      </c>
      <c r="H15" s="167">
        <f>+(G15-F15)/F15</f>
        <v>3.404255319148939E-2</v>
      </c>
      <c r="I15" s="168">
        <f>G15</f>
        <v>24.3</v>
      </c>
      <c r="J15" s="169">
        <f>ROUNDUP(I15*1.03,1)</f>
        <v>25.1</v>
      </c>
      <c r="K15" s="167">
        <f>+(J15-I15)/I15</f>
        <v>3.2921810699588508E-2</v>
      </c>
      <c r="L15" s="168">
        <f>J15</f>
        <v>25.1</v>
      </c>
      <c r="M15" s="169">
        <f>ROUNDUP(L15*1.03,1)</f>
        <v>25.900000000000002</v>
      </c>
      <c r="N15" s="167">
        <f>+(M15-L15)/L15</f>
        <v>3.187250996015939E-2</v>
      </c>
      <c r="O15" s="168">
        <f>M15</f>
        <v>25.900000000000002</v>
      </c>
      <c r="P15" s="169">
        <v>28</v>
      </c>
      <c r="Q15" s="169">
        <f>ROUNDUP(P15*1.1,1)</f>
        <v>30.8</v>
      </c>
      <c r="R15" s="167">
        <f>+(Q15-P15)/P15</f>
        <v>0.10000000000000002</v>
      </c>
      <c r="S15" s="199" t="s">
        <v>371</v>
      </c>
      <c r="T15" s="199" t="s">
        <v>381</v>
      </c>
      <c r="U15" s="160" t="s">
        <v>13</v>
      </c>
      <c r="Y15" s="161"/>
      <c r="Z15" s="161"/>
      <c r="AB15" s="162"/>
      <c r="AC15" s="170" t="str">
        <f>IF(AB15=0,"N/A",(AB15-P15)/P15)</f>
        <v>N/A</v>
      </c>
      <c r="AD15" s="163"/>
    </row>
    <row r="16" spans="1:30" x14ac:dyDescent="0.25">
      <c r="A16" s="192"/>
      <c r="B16" s="202"/>
      <c r="C16" s="198"/>
      <c r="D16" s="198"/>
      <c r="E16" s="203"/>
      <c r="F16" s="204"/>
      <c r="G16" s="204"/>
      <c r="H16" s="203"/>
      <c r="I16" s="204"/>
      <c r="J16" s="204"/>
      <c r="K16" s="203"/>
      <c r="L16" s="204"/>
      <c r="M16" s="204"/>
      <c r="N16" s="203"/>
      <c r="O16" s="204"/>
      <c r="P16" s="204"/>
      <c r="Q16" s="169"/>
      <c r="R16" s="167"/>
      <c r="S16" s="205"/>
      <c r="T16" s="205"/>
      <c r="U16" s="206"/>
      <c r="Y16" s="161"/>
      <c r="Z16" s="161"/>
      <c r="AB16" s="162"/>
      <c r="AC16" s="170"/>
      <c r="AD16" s="163"/>
    </row>
    <row r="17" spans="1:30" ht="15" x14ac:dyDescent="0.25">
      <c r="A17" s="207" t="s">
        <v>383</v>
      </c>
      <c r="B17" s="208"/>
      <c r="C17" s="194">
        <v>121</v>
      </c>
      <c r="D17" s="166">
        <v>125</v>
      </c>
      <c r="E17" s="167">
        <f>+(D17-C17)/C17</f>
        <v>3.3057851239669422E-2</v>
      </c>
      <c r="F17" s="168">
        <f>D17</f>
        <v>125</v>
      </c>
      <c r="G17" s="169">
        <f>ROUNDUP(F17*1.03,1)</f>
        <v>128.79999999999998</v>
      </c>
      <c r="H17" s="167">
        <f>+(G17-F17)/F17</f>
        <v>3.0399999999999865E-2</v>
      </c>
      <c r="I17" s="168">
        <f>G17</f>
        <v>128.79999999999998</v>
      </c>
      <c r="J17" s="169">
        <f>ROUNDUP(I17*1.03,1)</f>
        <v>132.69999999999999</v>
      </c>
      <c r="K17" s="167">
        <f>+(J17-I17)/I17</f>
        <v>3.0279503105590109E-2</v>
      </c>
      <c r="L17" s="168">
        <f>J17</f>
        <v>132.69999999999999</v>
      </c>
      <c r="M17" s="169">
        <f>ROUNDUP(L17*1.03,1)</f>
        <v>136.69999999999999</v>
      </c>
      <c r="N17" s="167">
        <f>+(M17-L17)/L17</f>
        <v>3.0143180105501134E-2</v>
      </c>
      <c r="O17" s="168">
        <f>M17</f>
        <v>136.69999999999999</v>
      </c>
      <c r="P17" s="169">
        <v>150</v>
      </c>
      <c r="Q17" s="169">
        <f>ROUNDUP(P17*1.1,1)</f>
        <v>165</v>
      </c>
      <c r="R17" s="167">
        <f>+(Q17-P17)/P17</f>
        <v>0.1</v>
      </c>
      <c r="S17" s="209" t="s">
        <v>384</v>
      </c>
      <c r="T17" s="209" t="s">
        <v>385</v>
      </c>
      <c r="U17" s="160" t="s">
        <v>13</v>
      </c>
      <c r="Y17" s="161"/>
      <c r="Z17" s="161"/>
      <c r="AB17" s="162"/>
      <c r="AC17" s="170" t="str">
        <f>IF(AB17=0,"N/A",(AB17-P17)/P17)</f>
        <v>N/A</v>
      </c>
      <c r="AD17" s="163"/>
    </row>
    <row r="18" spans="1:30" x14ac:dyDescent="0.25">
      <c r="A18" s="196"/>
      <c r="B18" s="197"/>
      <c r="C18" s="198"/>
      <c r="D18" s="198"/>
      <c r="E18" s="203"/>
      <c r="F18" s="204"/>
      <c r="G18" s="204"/>
      <c r="H18" s="203"/>
      <c r="I18" s="204"/>
      <c r="J18" s="204"/>
      <c r="K18" s="203"/>
      <c r="L18" s="204"/>
      <c r="M18" s="204"/>
      <c r="N18" s="203"/>
      <c r="O18" s="204"/>
      <c r="P18" s="204"/>
      <c r="Q18" s="204"/>
      <c r="R18" s="203"/>
      <c r="S18" s="195"/>
      <c r="T18" s="195"/>
      <c r="U18" s="210"/>
      <c r="Y18" s="161"/>
      <c r="Z18" s="161"/>
      <c r="AB18" s="162"/>
      <c r="AC18" s="170"/>
      <c r="AD18" s="163"/>
    </row>
    <row r="19" spans="1:30" ht="30" x14ac:dyDescent="0.25">
      <c r="A19" s="207" t="s">
        <v>386</v>
      </c>
      <c r="B19" s="208"/>
      <c r="C19" s="211"/>
      <c r="D19" s="198"/>
      <c r="E19" s="203"/>
      <c r="F19" s="212"/>
      <c r="G19" s="204"/>
      <c r="H19" s="203"/>
      <c r="I19" s="212"/>
      <c r="J19" s="204"/>
      <c r="K19" s="203"/>
      <c r="L19" s="212"/>
      <c r="M19" s="204"/>
      <c r="N19" s="203"/>
      <c r="O19" s="212"/>
      <c r="P19" s="204"/>
      <c r="Q19" s="204"/>
      <c r="R19" s="203"/>
      <c r="S19" s="195"/>
      <c r="T19" s="195"/>
      <c r="U19" s="210"/>
      <c r="Y19" s="161"/>
      <c r="Z19" s="161"/>
      <c r="AB19" s="162"/>
      <c r="AC19" s="170"/>
      <c r="AD19" s="163"/>
    </row>
    <row r="20" spans="1:30" x14ac:dyDescent="0.25">
      <c r="A20" s="192" t="s">
        <v>387</v>
      </c>
      <c r="B20" s="202"/>
      <c r="C20" s="198">
        <v>48</v>
      </c>
      <c r="D20" s="166">
        <v>49</v>
      </c>
      <c r="E20" s="167">
        <f t="shared" ref="E20:E27" si="0">+(D20-C20)/C20</f>
        <v>2.0833333333333332E-2</v>
      </c>
      <c r="F20" s="168">
        <f t="shared" ref="F20:F27" si="1">D20</f>
        <v>49</v>
      </c>
      <c r="G20" s="169">
        <f t="shared" ref="G20:G27" si="2">ROUNDUP(F20*1.03,1)</f>
        <v>50.5</v>
      </c>
      <c r="H20" s="167">
        <f t="shared" ref="H20:H27" si="3">+(G20-F20)/F20</f>
        <v>3.0612244897959183E-2</v>
      </c>
      <c r="I20" s="168">
        <f t="shared" ref="I20:I27" si="4">G20</f>
        <v>50.5</v>
      </c>
      <c r="J20" s="169">
        <f t="shared" ref="J20:J27" si="5">ROUNDUP(I20*1.03,1)</f>
        <v>52.1</v>
      </c>
      <c r="K20" s="167">
        <f t="shared" ref="K20:K27" si="6">+(J20-I20)/I20</f>
        <v>3.1683168316831711E-2</v>
      </c>
      <c r="L20" s="168">
        <f t="shared" ref="L20:L27" si="7">J20</f>
        <v>52.1</v>
      </c>
      <c r="M20" s="169">
        <f t="shared" ref="M20:M27" si="8">ROUNDUP(L20*1.03,1)</f>
        <v>53.7</v>
      </c>
      <c r="N20" s="167">
        <f t="shared" ref="N20:N27" si="9">+(M20-L20)/L20</f>
        <v>3.0710172744721716E-2</v>
      </c>
      <c r="O20" s="168">
        <f t="shared" ref="O20:O27" si="10">M20</f>
        <v>53.7</v>
      </c>
      <c r="P20" s="169">
        <v>58</v>
      </c>
      <c r="Q20" s="169">
        <f t="shared" ref="Q20:Q27" si="11">ROUNDUP(P20*1.1,1)</f>
        <v>63.8</v>
      </c>
      <c r="R20" s="167">
        <f t="shared" ref="R20:R27" si="12">+(Q20-P20)/P20</f>
        <v>9.999999999999995E-2</v>
      </c>
      <c r="S20" s="209" t="s">
        <v>384</v>
      </c>
      <c r="T20" s="209" t="s">
        <v>379</v>
      </c>
      <c r="U20" s="160" t="s">
        <v>13</v>
      </c>
      <c r="Y20" s="161"/>
      <c r="Z20" s="161"/>
      <c r="AB20" s="162"/>
      <c r="AC20" s="170" t="str">
        <f t="shared" ref="AC20:AC27" si="13">IF(AB20=0,"N/A",(AB20-P20)/P20)</f>
        <v>N/A</v>
      </c>
      <c r="AD20" s="163"/>
    </row>
    <row r="21" spans="1:30" x14ac:dyDescent="0.25">
      <c r="A21" s="192" t="s">
        <v>388</v>
      </c>
      <c r="B21" s="202"/>
      <c r="C21" s="198">
        <v>43</v>
      </c>
      <c r="D21" s="166">
        <v>44</v>
      </c>
      <c r="E21" s="167">
        <f t="shared" si="0"/>
        <v>2.3255813953488372E-2</v>
      </c>
      <c r="F21" s="168">
        <f t="shared" si="1"/>
        <v>44</v>
      </c>
      <c r="G21" s="169">
        <f t="shared" si="2"/>
        <v>45.4</v>
      </c>
      <c r="H21" s="167">
        <f t="shared" si="3"/>
        <v>3.1818181818181787E-2</v>
      </c>
      <c r="I21" s="168">
        <f t="shared" si="4"/>
        <v>45.4</v>
      </c>
      <c r="J21" s="169">
        <f t="shared" si="5"/>
        <v>46.800000000000004</v>
      </c>
      <c r="K21" s="167">
        <f t="shared" si="6"/>
        <v>3.0837004405286469E-2</v>
      </c>
      <c r="L21" s="168">
        <f t="shared" si="7"/>
        <v>46.800000000000004</v>
      </c>
      <c r="M21" s="169">
        <f t="shared" si="8"/>
        <v>48.300000000000004</v>
      </c>
      <c r="N21" s="167">
        <f t="shared" si="9"/>
        <v>3.2051282051282048E-2</v>
      </c>
      <c r="O21" s="168">
        <f t="shared" si="10"/>
        <v>48.300000000000004</v>
      </c>
      <c r="P21" s="169">
        <v>52</v>
      </c>
      <c r="Q21" s="169">
        <f t="shared" si="11"/>
        <v>57.2</v>
      </c>
      <c r="R21" s="167">
        <f t="shared" si="12"/>
        <v>0.10000000000000006</v>
      </c>
      <c r="S21" s="209" t="s">
        <v>384</v>
      </c>
      <c r="T21" s="209" t="s">
        <v>379</v>
      </c>
      <c r="U21" s="160" t="s">
        <v>13</v>
      </c>
      <c r="Y21" s="161"/>
      <c r="Z21" s="161"/>
      <c r="AB21" s="162"/>
      <c r="AC21" s="170" t="str">
        <f t="shared" si="13"/>
        <v>N/A</v>
      </c>
      <c r="AD21" s="163"/>
    </row>
    <row r="22" spans="1:30" x14ac:dyDescent="0.25">
      <c r="A22" s="192" t="s">
        <v>389</v>
      </c>
      <c r="B22" s="202"/>
      <c r="C22" s="198">
        <v>36</v>
      </c>
      <c r="D22" s="166">
        <v>37</v>
      </c>
      <c r="E22" s="167">
        <f t="shared" si="0"/>
        <v>2.7777777777777776E-2</v>
      </c>
      <c r="F22" s="168">
        <f t="shared" si="1"/>
        <v>37</v>
      </c>
      <c r="G22" s="169">
        <f t="shared" si="2"/>
        <v>38.200000000000003</v>
      </c>
      <c r="H22" s="167">
        <f t="shared" si="3"/>
        <v>3.2432432432432511E-2</v>
      </c>
      <c r="I22" s="168">
        <f t="shared" si="4"/>
        <v>38.200000000000003</v>
      </c>
      <c r="J22" s="169">
        <f t="shared" si="5"/>
        <v>39.4</v>
      </c>
      <c r="K22" s="167">
        <f t="shared" si="6"/>
        <v>3.1413612565444914E-2</v>
      </c>
      <c r="L22" s="168">
        <f t="shared" si="7"/>
        <v>39.4</v>
      </c>
      <c r="M22" s="169">
        <f t="shared" si="8"/>
        <v>40.6</v>
      </c>
      <c r="N22" s="167">
        <f t="shared" si="9"/>
        <v>3.0456852791878247E-2</v>
      </c>
      <c r="O22" s="168">
        <f t="shared" si="10"/>
        <v>40.6</v>
      </c>
      <c r="P22" s="169">
        <v>44</v>
      </c>
      <c r="Q22" s="169">
        <f t="shared" si="11"/>
        <v>48.4</v>
      </c>
      <c r="R22" s="167">
        <f t="shared" si="12"/>
        <v>9.9999999999999964E-2</v>
      </c>
      <c r="S22" s="209" t="s">
        <v>384</v>
      </c>
      <c r="T22" s="209" t="s">
        <v>379</v>
      </c>
      <c r="U22" s="160" t="s">
        <v>13</v>
      </c>
      <c r="Y22" s="161"/>
      <c r="Z22" s="161"/>
      <c r="AB22" s="162"/>
      <c r="AC22" s="170" t="str">
        <f t="shared" si="13"/>
        <v>N/A</v>
      </c>
      <c r="AD22" s="163"/>
    </row>
    <row r="23" spans="1:30" x14ac:dyDescent="0.25">
      <c r="A23" s="192" t="s">
        <v>390</v>
      </c>
      <c r="B23" s="202"/>
      <c r="C23" s="198">
        <v>31</v>
      </c>
      <c r="D23" s="166">
        <v>32</v>
      </c>
      <c r="E23" s="167">
        <f t="shared" si="0"/>
        <v>3.2258064516129031E-2</v>
      </c>
      <c r="F23" s="168">
        <f t="shared" si="1"/>
        <v>32</v>
      </c>
      <c r="G23" s="169">
        <f t="shared" si="2"/>
        <v>33</v>
      </c>
      <c r="H23" s="167">
        <f t="shared" si="3"/>
        <v>3.125E-2</v>
      </c>
      <c r="I23" s="168">
        <f t="shared" si="4"/>
        <v>33</v>
      </c>
      <c r="J23" s="169">
        <f t="shared" si="5"/>
        <v>34</v>
      </c>
      <c r="K23" s="167">
        <f t="shared" si="6"/>
        <v>3.0303030303030304E-2</v>
      </c>
      <c r="L23" s="168">
        <f t="shared" si="7"/>
        <v>34</v>
      </c>
      <c r="M23" s="169">
        <f t="shared" si="8"/>
        <v>35.1</v>
      </c>
      <c r="N23" s="167">
        <f t="shared" si="9"/>
        <v>3.2352941176470633E-2</v>
      </c>
      <c r="O23" s="168">
        <f t="shared" si="10"/>
        <v>35.1</v>
      </c>
      <c r="P23" s="169">
        <v>38</v>
      </c>
      <c r="Q23" s="169">
        <f t="shared" si="11"/>
        <v>41.8</v>
      </c>
      <c r="R23" s="167">
        <f t="shared" si="12"/>
        <v>9.9999999999999922E-2</v>
      </c>
      <c r="S23" s="209" t="s">
        <v>384</v>
      </c>
      <c r="T23" s="209" t="s">
        <v>379</v>
      </c>
      <c r="U23" s="160" t="s">
        <v>13</v>
      </c>
      <c r="Y23" s="161"/>
      <c r="Z23" s="161"/>
      <c r="AB23" s="162"/>
      <c r="AC23" s="170" t="str">
        <f t="shared" si="13"/>
        <v>N/A</v>
      </c>
      <c r="AD23" s="163"/>
    </row>
    <row r="24" spans="1:30" x14ac:dyDescent="0.25">
      <c r="A24" s="192" t="s">
        <v>391</v>
      </c>
      <c r="B24" s="202"/>
      <c r="C24" s="198">
        <v>24</v>
      </c>
      <c r="D24" s="166">
        <v>25</v>
      </c>
      <c r="E24" s="167">
        <f t="shared" si="0"/>
        <v>4.1666666666666664E-2</v>
      </c>
      <c r="F24" s="168">
        <f t="shared" si="1"/>
        <v>25</v>
      </c>
      <c r="G24" s="169">
        <f t="shared" si="2"/>
        <v>25.8</v>
      </c>
      <c r="H24" s="167">
        <f t="shared" si="3"/>
        <v>3.2000000000000028E-2</v>
      </c>
      <c r="I24" s="168">
        <f t="shared" si="4"/>
        <v>25.8</v>
      </c>
      <c r="J24" s="169">
        <f t="shared" si="5"/>
        <v>26.6</v>
      </c>
      <c r="K24" s="167">
        <f t="shared" si="6"/>
        <v>3.1007751937984523E-2</v>
      </c>
      <c r="L24" s="168">
        <f t="shared" si="7"/>
        <v>26.6</v>
      </c>
      <c r="M24" s="169">
        <f t="shared" si="8"/>
        <v>27.400000000000002</v>
      </c>
      <c r="N24" s="167">
        <f t="shared" si="9"/>
        <v>3.0075187969924838E-2</v>
      </c>
      <c r="O24" s="168">
        <f t="shared" si="10"/>
        <v>27.400000000000002</v>
      </c>
      <c r="P24" s="169">
        <v>30</v>
      </c>
      <c r="Q24" s="169">
        <f t="shared" si="11"/>
        <v>33</v>
      </c>
      <c r="R24" s="167">
        <f t="shared" si="12"/>
        <v>0.1</v>
      </c>
      <c r="S24" s="209" t="s">
        <v>384</v>
      </c>
      <c r="T24" s="209" t="s">
        <v>379</v>
      </c>
      <c r="U24" s="160" t="s">
        <v>13</v>
      </c>
      <c r="Y24" s="161"/>
      <c r="Z24" s="161"/>
      <c r="AB24" s="162"/>
      <c r="AC24" s="170" t="str">
        <f t="shared" si="13"/>
        <v>N/A</v>
      </c>
      <c r="AD24" s="163"/>
    </row>
    <row r="25" spans="1:30" x14ac:dyDescent="0.25">
      <c r="A25" s="192" t="s">
        <v>392</v>
      </c>
      <c r="B25" s="202"/>
      <c r="C25" s="198">
        <v>17</v>
      </c>
      <c r="D25" s="166">
        <v>18</v>
      </c>
      <c r="E25" s="167">
        <f t="shared" si="0"/>
        <v>5.8823529411764705E-2</v>
      </c>
      <c r="F25" s="168">
        <f t="shared" si="1"/>
        <v>18</v>
      </c>
      <c r="G25" s="169">
        <f t="shared" si="2"/>
        <v>18.600000000000001</v>
      </c>
      <c r="H25" s="167">
        <f t="shared" si="3"/>
        <v>3.3333333333333409E-2</v>
      </c>
      <c r="I25" s="168">
        <f t="shared" si="4"/>
        <v>18.600000000000001</v>
      </c>
      <c r="J25" s="169">
        <f t="shared" si="5"/>
        <v>19.200000000000003</v>
      </c>
      <c r="K25" s="167">
        <f t="shared" si="6"/>
        <v>3.2258064516129108E-2</v>
      </c>
      <c r="L25" s="168">
        <f t="shared" si="7"/>
        <v>19.200000000000003</v>
      </c>
      <c r="M25" s="169">
        <f t="shared" si="8"/>
        <v>19.8</v>
      </c>
      <c r="N25" s="167">
        <f t="shared" si="9"/>
        <v>3.1249999999999886E-2</v>
      </c>
      <c r="O25" s="168">
        <f t="shared" si="10"/>
        <v>19.8</v>
      </c>
      <c r="P25" s="169">
        <v>21</v>
      </c>
      <c r="Q25" s="169">
        <f t="shared" si="11"/>
        <v>23.1</v>
      </c>
      <c r="R25" s="167">
        <f t="shared" si="12"/>
        <v>0.10000000000000006</v>
      </c>
      <c r="S25" s="209" t="s">
        <v>384</v>
      </c>
      <c r="T25" s="209" t="s">
        <v>379</v>
      </c>
      <c r="U25" s="160" t="s">
        <v>13</v>
      </c>
      <c r="Y25" s="161"/>
      <c r="Z25" s="161"/>
      <c r="AB25" s="162"/>
      <c r="AC25" s="170" t="str">
        <f t="shared" si="13"/>
        <v>N/A</v>
      </c>
      <c r="AD25" s="163"/>
    </row>
    <row r="26" spans="1:30" x14ac:dyDescent="0.25">
      <c r="A26" s="192" t="s">
        <v>393</v>
      </c>
      <c r="B26" s="202"/>
      <c r="C26" s="198">
        <v>17</v>
      </c>
      <c r="D26" s="166">
        <v>18</v>
      </c>
      <c r="E26" s="167">
        <f t="shared" si="0"/>
        <v>5.8823529411764705E-2</v>
      </c>
      <c r="F26" s="168">
        <f t="shared" si="1"/>
        <v>18</v>
      </c>
      <c r="G26" s="169">
        <f t="shared" si="2"/>
        <v>18.600000000000001</v>
      </c>
      <c r="H26" s="167">
        <f t="shared" si="3"/>
        <v>3.3333333333333409E-2</v>
      </c>
      <c r="I26" s="168">
        <f t="shared" si="4"/>
        <v>18.600000000000001</v>
      </c>
      <c r="J26" s="169">
        <f t="shared" si="5"/>
        <v>19.200000000000003</v>
      </c>
      <c r="K26" s="167">
        <f t="shared" si="6"/>
        <v>3.2258064516129108E-2</v>
      </c>
      <c r="L26" s="168">
        <f t="shared" si="7"/>
        <v>19.200000000000003</v>
      </c>
      <c r="M26" s="169">
        <f t="shared" si="8"/>
        <v>19.8</v>
      </c>
      <c r="N26" s="167">
        <f t="shared" si="9"/>
        <v>3.1249999999999886E-2</v>
      </c>
      <c r="O26" s="168">
        <f t="shared" si="10"/>
        <v>19.8</v>
      </c>
      <c r="P26" s="169">
        <v>21</v>
      </c>
      <c r="Q26" s="169">
        <f t="shared" si="11"/>
        <v>23.1</v>
      </c>
      <c r="R26" s="167">
        <f t="shared" si="12"/>
        <v>0.10000000000000006</v>
      </c>
      <c r="S26" s="209" t="s">
        <v>384</v>
      </c>
      <c r="T26" s="209" t="s">
        <v>379</v>
      </c>
      <c r="U26" s="160" t="s">
        <v>13</v>
      </c>
      <c r="Y26" s="161"/>
      <c r="Z26" s="161"/>
      <c r="AB26" s="162"/>
      <c r="AC26" s="170" t="str">
        <f t="shared" si="13"/>
        <v>N/A</v>
      </c>
      <c r="AD26" s="163"/>
    </row>
    <row r="27" spans="1:30" ht="15" thickBot="1" x14ac:dyDescent="0.3">
      <c r="A27" s="213" t="s">
        <v>394</v>
      </c>
      <c r="B27" s="214"/>
      <c r="C27" s="215">
        <v>121</v>
      </c>
      <c r="D27" s="174">
        <v>125</v>
      </c>
      <c r="E27" s="216">
        <f t="shared" si="0"/>
        <v>3.3057851239669422E-2</v>
      </c>
      <c r="F27" s="176">
        <f t="shared" si="1"/>
        <v>125</v>
      </c>
      <c r="G27" s="217">
        <f t="shared" si="2"/>
        <v>128.79999999999998</v>
      </c>
      <c r="H27" s="216">
        <f t="shared" si="3"/>
        <v>3.0399999999999865E-2</v>
      </c>
      <c r="I27" s="176">
        <f t="shared" si="4"/>
        <v>128.79999999999998</v>
      </c>
      <c r="J27" s="217">
        <f t="shared" si="5"/>
        <v>132.69999999999999</v>
      </c>
      <c r="K27" s="216">
        <f t="shared" si="6"/>
        <v>3.0279503105590109E-2</v>
      </c>
      <c r="L27" s="176">
        <f t="shared" si="7"/>
        <v>132.69999999999999</v>
      </c>
      <c r="M27" s="217">
        <f t="shared" si="8"/>
        <v>136.69999999999999</v>
      </c>
      <c r="N27" s="216">
        <f t="shared" si="9"/>
        <v>3.0143180105501134E-2</v>
      </c>
      <c r="O27" s="176">
        <f t="shared" si="10"/>
        <v>136.69999999999999</v>
      </c>
      <c r="P27" s="217">
        <v>150</v>
      </c>
      <c r="Q27" s="169">
        <f t="shared" si="11"/>
        <v>165</v>
      </c>
      <c r="R27" s="167">
        <f t="shared" si="12"/>
        <v>0.1</v>
      </c>
      <c r="S27" s="218" t="s">
        <v>384</v>
      </c>
      <c r="T27" s="218" t="s">
        <v>379</v>
      </c>
      <c r="U27" s="179" t="s">
        <v>13</v>
      </c>
      <c r="Y27" s="161"/>
      <c r="Z27" s="161" t="s">
        <v>395</v>
      </c>
      <c r="AB27" s="180"/>
      <c r="AC27" s="181" t="str">
        <f t="shared" si="13"/>
        <v>N/A</v>
      </c>
      <c r="AD27" s="182"/>
    </row>
    <row r="28" spans="1:30" ht="15.75" thickBot="1" x14ac:dyDescent="0.3">
      <c r="A28" s="130"/>
      <c r="B28" s="219"/>
      <c r="Y28" s="161"/>
      <c r="Z28" s="161"/>
      <c r="AC28" s="170"/>
    </row>
    <row r="29" spans="1:30" ht="60" x14ac:dyDescent="0.25">
      <c r="A29" s="142" t="s">
        <v>396</v>
      </c>
      <c r="B29" s="143"/>
      <c r="C29" s="144" t="s">
        <v>350</v>
      </c>
      <c r="D29" s="144" t="s">
        <v>351</v>
      </c>
      <c r="E29" s="145" t="s">
        <v>5</v>
      </c>
      <c r="F29" s="146" t="s">
        <v>352</v>
      </c>
      <c r="G29" s="146" t="s">
        <v>353</v>
      </c>
      <c r="H29" s="146" t="s">
        <v>354</v>
      </c>
      <c r="I29" s="146" t="s">
        <v>355</v>
      </c>
      <c r="J29" s="146" t="s">
        <v>356</v>
      </c>
      <c r="K29" s="146" t="s">
        <v>354</v>
      </c>
      <c r="L29" s="146" t="s">
        <v>357</v>
      </c>
      <c r="M29" s="146" t="s">
        <v>358</v>
      </c>
      <c r="N29" s="146" t="s">
        <v>354</v>
      </c>
      <c r="O29" s="146" t="s">
        <v>359</v>
      </c>
      <c r="P29" s="147" t="s">
        <v>360</v>
      </c>
      <c r="Q29" s="147" t="s">
        <v>4</v>
      </c>
      <c r="R29" s="147" t="s">
        <v>354</v>
      </c>
      <c r="S29" s="146" t="s">
        <v>6</v>
      </c>
      <c r="T29" s="146" t="s">
        <v>7</v>
      </c>
      <c r="U29" s="148" t="s">
        <v>8</v>
      </c>
      <c r="Y29" s="150" t="s">
        <v>362</v>
      </c>
      <c r="Z29" s="151" t="s">
        <v>363</v>
      </c>
      <c r="AB29" s="189"/>
      <c r="AC29" s="190"/>
      <c r="AD29" s="191"/>
    </row>
    <row r="30" spans="1:30" ht="28.5" x14ac:dyDescent="0.25">
      <c r="A30" s="220" t="s">
        <v>397</v>
      </c>
      <c r="B30" s="221"/>
      <c r="C30" s="157"/>
      <c r="D30" s="166" t="s">
        <v>1</v>
      </c>
      <c r="E30" s="203"/>
      <c r="F30" s="168"/>
      <c r="G30" s="169" t="s">
        <v>1</v>
      </c>
      <c r="H30" s="203"/>
      <c r="I30" s="168"/>
      <c r="J30" s="169" t="s">
        <v>1</v>
      </c>
      <c r="K30" s="203"/>
      <c r="L30" s="168"/>
      <c r="M30" s="169" t="s">
        <v>1</v>
      </c>
      <c r="N30" s="203"/>
      <c r="O30" s="168"/>
      <c r="P30" s="169" t="s">
        <v>1</v>
      </c>
      <c r="Q30" s="169"/>
      <c r="R30" s="203"/>
      <c r="S30" s="159"/>
      <c r="T30" s="159"/>
      <c r="U30" s="160" t="s">
        <v>98</v>
      </c>
      <c r="Y30" s="161"/>
      <c r="Z30" s="161"/>
      <c r="AB30" s="162"/>
      <c r="AC30" s="170" t="str">
        <f>IF(AB30=0,"N/A",(AB30-P30)/P30)</f>
        <v>N/A</v>
      </c>
      <c r="AD30" s="163"/>
    </row>
    <row r="31" spans="1:30" ht="42.75" x14ac:dyDescent="0.25">
      <c r="A31" s="220" t="s">
        <v>398</v>
      </c>
      <c r="B31" s="221"/>
      <c r="C31" s="157">
        <v>190</v>
      </c>
      <c r="D31" s="166">
        <v>196</v>
      </c>
      <c r="E31" s="167">
        <f>+(D31-C31)/C31</f>
        <v>3.1578947368421054E-2</v>
      </c>
      <c r="F31" s="168">
        <f>D31</f>
        <v>196</v>
      </c>
      <c r="G31" s="169">
        <f>ROUNDUP(F31*1.03,1)</f>
        <v>201.9</v>
      </c>
      <c r="H31" s="167">
        <f>+(G31-F31)/F31</f>
        <v>3.0102040816326558E-2</v>
      </c>
      <c r="I31" s="168">
        <f>G31</f>
        <v>201.9</v>
      </c>
      <c r="J31" s="169">
        <f>ROUNDUP(I31*1.03,1)</f>
        <v>208</v>
      </c>
      <c r="K31" s="167">
        <f>+(J31-I31)/I31</f>
        <v>3.0212976721149056E-2</v>
      </c>
      <c r="L31" s="168">
        <f>J31</f>
        <v>208</v>
      </c>
      <c r="M31" s="169">
        <f>ROUNDUP(L31*1.03,1)</f>
        <v>214.29999999999998</v>
      </c>
      <c r="N31" s="167">
        <f>+(M31-L31)/L31</f>
        <v>3.0288461538461455E-2</v>
      </c>
      <c r="O31" s="168">
        <f>M31</f>
        <v>214.29999999999998</v>
      </c>
      <c r="P31" s="169">
        <v>232</v>
      </c>
      <c r="Q31" s="169">
        <f>ROUNDUP(P31*1.1,1)</f>
        <v>255.2</v>
      </c>
      <c r="R31" s="167">
        <f>+(Q31-P31)/P31</f>
        <v>9.999999999999995E-2</v>
      </c>
      <c r="S31" s="159" t="s">
        <v>384</v>
      </c>
      <c r="T31" s="159" t="s">
        <v>399</v>
      </c>
      <c r="U31" s="160" t="s">
        <v>13</v>
      </c>
      <c r="Y31" s="161"/>
      <c r="Z31" s="161"/>
      <c r="AB31" s="162"/>
      <c r="AC31" s="170" t="str">
        <f>IF(AB31=0,"N/A",(AB31-P31)/P31)</f>
        <v>N/A</v>
      </c>
      <c r="AD31" s="163"/>
    </row>
    <row r="32" spans="1:30" ht="28.5" x14ac:dyDescent="0.25">
      <c r="A32" s="220" t="s">
        <v>400</v>
      </c>
      <c r="B32" s="221"/>
      <c r="C32" s="157">
        <v>215</v>
      </c>
      <c r="D32" s="166">
        <v>221</v>
      </c>
      <c r="E32" s="167">
        <f>+(D32-C32)/C32</f>
        <v>2.7906976744186046E-2</v>
      </c>
      <c r="F32" s="168">
        <f>D32</f>
        <v>221</v>
      </c>
      <c r="G32" s="169">
        <f>ROUNDUP(F32*1.03,1)</f>
        <v>227.7</v>
      </c>
      <c r="H32" s="167">
        <f>+(G32-F32)/F32</f>
        <v>3.0316742081447912E-2</v>
      </c>
      <c r="I32" s="168">
        <f>G32</f>
        <v>227.7</v>
      </c>
      <c r="J32" s="169">
        <f>ROUNDUP(I32*1.03,1)</f>
        <v>234.6</v>
      </c>
      <c r="K32" s="167">
        <f>+(J32-I32)/I32</f>
        <v>3.0303030303030328E-2</v>
      </c>
      <c r="L32" s="168">
        <f>J32</f>
        <v>234.6</v>
      </c>
      <c r="M32" s="169">
        <f>ROUNDUP(L32*1.03,1)</f>
        <v>241.7</v>
      </c>
      <c r="N32" s="167">
        <f>+(M32-L32)/L32</f>
        <v>3.0264279624893413E-2</v>
      </c>
      <c r="O32" s="168">
        <f>M32</f>
        <v>241.7</v>
      </c>
      <c r="P32" s="169">
        <v>260</v>
      </c>
      <c r="Q32" s="169">
        <f>ROUNDUP(P32*1.1,1)</f>
        <v>286</v>
      </c>
      <c r="R32" s="167">
        <f>+(Q32-P32)/P32</f>
        <v>0.1</v>
      </c>
      <c r="S32" s="159" t="s">
        <v>384</v>
      </c>
      <c r="T32" s="159"/>
      <c r="U32" s="160" t="s">
        <v>13</v>
      </c>
      <c r="Y32" s="161"/>
      <c r="Z32" s="161"/>
      <c r="AB32" s="162"/>
      <c r="AC32" s="170" t="str">
        <f>IF(AB32=0,"N/A",(AB32-P32)/P32)</f>
        <v>N/A</v>
      </c>
      <c r="AD32" s="163"/>
    </row>
    <row r="33" spans="1:84" x14ac:dyDescent="0.25">
      <c r="A33" s="222" t="s">
        <v>401</v>
      </c>
      <c r="B33" s="223"/>
      <c r="C33" s="224">
        <v>70</v>
      </c>
      <c r="D33" s="225">
        <v>72</v>
      </c>
      <c r="E33" s="226">
        <f>+(D33-C33)/C33</f>
        <v>2.8571428571428571E-2</v>
      </c>
      <c r="F33" s="227">
        <f>D33</f>
        <v>72</v>
      </c>
      <c r="G33" s="228">
        <f>ROUNDUP(F33*1.03,1)</f>
        <v>74.199999999999989</v>
      </c>
      <c r="H33" s="226">
        <f>+(G33-F33)/F33</f>
        <v>3.0555555555555398E-2</v>
      </c>
      <c r="I33" s="227">
        <f>G33</f>
        <v>74.199999999999989</v>
      </c>
      <c r="J33" s="228">
        <f>ROUNDUP(I33*1.03,1)</f>
        <v>76.5</v>
      </c>
      <c r="K33" s="226">
        <f>+(J33-I33)/I33</f>
        <v>3.0997304582210401E-2</v>
      </c>
      <c r="L33" s="227">
        <f>J33</f>
        <v>76.5</v>
      </c>
      <c r="M33" s="228">
        <f>ROUNDUP(L33*1.03,1)</f>
        <v>78.8</v>
      </c>
      <c r="N33" s="226">
        <f>+(M33-L33)/L33</f>
        <v>3.0065359477124146E-2</v>
      </c>
      <c r="O33" s="227">
        <f>M33</f>
        <v>78.8</v>
      </c>
      <c r="P33" s="228">
        <v>85</v>
      </c>
      <c r="Q33" s="169">
        <f>ROUNDUP(P33*1.1,1)</f>
        <v>93.5</v>
      </c>
      <c r="R33" s="167">
        <f>+(Q33-P33)/P33</f>
        <v>0.1</v>
      </c>
      <c r="S33" s="229" t="s">
        <v>384</v>
      </c>
      <c r="T33" s="229"/>
      <c r="U33" s="230" t="s">
        <v>13</v>
      </c>
      <c r="Y33" s="161"/>
      <c r="Z33" s="161"/>
      <c r="AB33" s="162"/>
      <c r="AC33" s="170" t="str">
        <f>IF(AB33=0,"N/A",(AB33-P33)/P33)</f>
        <v>N/A</v>
      </c>
      <c r="AD33" s="163"/>
    </row>
    <row r="34" spans="1:84" ht="34.5" customHeight="1" x14ac:dyDescent="0.25">
      <c r="A34" s="960" t="s">
        <v>402</v>
      </c>
      <c r="B34" s="961"/>
      <c r="C34" s="961"/>
      <c r="D34" s="961"/>
      <c r="E34" s="961"/>
      <c r="F34" s="961"/>
      <c r="G34" s="961"/>
      <c r="H34" s="961"/>
      <c r="I34" s="961"/>
      <c r="J34" s="961"/>
      <c r="K34" s="961"/>
      <c r="L34" s="961"/>
      <c r="M34" s="961"/>
      <c r="N34" s="961"/>
      <c r="O34" s="961"/>
      <c r="P34" s="961"/>
      <c r="Q34" s="961"/>
      <c r="R34" s="961"/>
      <c r="S34" s="961"/>
      <c r="T34" s="961"/>
      <c r="U34" s="962"/>
      <c r="Y34" s="161"/>
      <c r="Z34" s="161"/>
      <c r="AB34" s="162"/>
      <c r="AC34" s="170"/>
      <c r="AD34" s="163"/>
    </row>
    <row r="35" spans="1:84" x14ac:dyDescent="0.25">
      <c r="A35" s="233" t="s">
        <v>403</v>
      </c>
      <c r="B35" s="234"/>
      <c r="C35" s="235">
        <v>90</v>
      </c>
      <c r="D35" s="236">
        <v>93</v>
      </c>
      <c r="E35" s="237">
        <f>+(D35-C35)/C35</f>
        <v>3.3333333333333333E-2</v>
      </c>
      <c r="F35" s="238">
        <f>D35</f>
        <v>93</v>
      </c>
      <c r="G35" s="239">
        <f>ROUNDUP(F35*1.03,1)</f>
        <v>95.8</v>
      </c>
      <c r="H35" s="237">
        <f>+(G35-F35)/F35</f>
        <v>3.0107526881720401E-2</v>
      </c>
      <c r="I35" s="238">
        <f>G35</f>
        <v>95.8</v>
      </c>
      <c r="J35" s="239">
        <f>ROUNDUP(I35*1.03,1)</f>
        <v>98.699999999999989</v>
      </c>
      <c r="K35" s="237">
        <f>+(J35-I35)/I35</f>
        <v>3.0271398747390307E-2</v>
      </c>
      <c r="L35" s="238">
        <f>J35</f>
        <v>98.699999999999989</v>
      </c>
      <c r="M35" s="239">
        <f>ROUNDUP(L35*1.03,1)</f>
        <v>101.69999999999999</v>
      </c>
      <c r="N35" s="237">
        <f>+(M35-L35)/L35</f>
        <v>3.0395136778115506E-2</v>
      </c>
      <c r="O35" s="238">
        <f>M35</f>
        <v>101.69999999999999</v>
      </c>
      <c r="P35" s="239">
        <v>110</v>
      </c>
      <c r="Q35" s="169">
        <f>ROUNDUP(P35*1.1,1)</f>
        <v>121</v>
      </c>
      <c r="R35" s="237">
        <f>+(Q35-P35)/P35</f>
        <v>0.1</v>
      </c>
      <c r="S35" s="240" t="s">
        <v>384</v>
      </c>
      <c r="T35" s="240"/>
      <c r="U35" s="241" t="s">
        <v>13</v>
      </c>
      <c r="Y35" s="161"/>
      <c r="Z35" s="161"/>
      <c r="AB35" s="162"/>
      <c r="AC35" s="170" t="str">
        <f>IF(AB35=0,"N/A",(AB35-P35)/P35)</f>
        <v>N/A</v>
      </c>
      <c r="AD35" s="163"/>
    </row>
    <row r="36" spans="1:84" x14ac:dyDescent="0.25">
      <c r="A36" s="220" t="s">
        <v>404</v>
      </c>
      <c r="B36" s="221"/>
      <c r="C36" s="157">
        <v>70</v>
      </c>
      <c r="D36" s="166">
        <v>72</v>
      </c>
      <c r="E36" s="167">
        <f>+(D36-C36)/C36</f>
        <v>2.8571428571428571E-2</v>
      </c>
      <c r="F36" s="168">
        <f>D36</f>
        <v>72</v>
      </c>
      <c r="G36" s="169">
        <f>ROUNDUP(F36*1.03,1)</f>
        <v>74.199999999999989</v>
      </c>
      <c r="H36" s="167">
        <f>+(G36-F36)/F36</f>
        <v>3.0555555555555398E-2</v>
      </c>
      <c r="I36" s="168">
        <f>G36</f>
        <v>74.199999999999989</v>
      </c>
      <c r="J36" s="169">
        <f>ROUNDUP(I36*1.03,1)</f>
        <v>76.5</v>
      </c>
      <c r="K36" s="167">
        <f>+(J36-I36)/I36</f>
        <v>3.0997304582210401E-2</v>
      </c>
      <c r="L36" s="168">
        <f>J36</f>
        <v>76.5</v>
      </c>
      <c r="M36" s="169">
        <f>ROUNDUP(L36*1.03,1)</f>
        <v>78.8</v>
      </c>
      <c r="N36" s="167">
        <f>+(M36-L36)/L36</f>
        <v>3.0065359477124146E-2</v>
      </c>
      <c r="O36" s="168">
        <f>M36</f>
        <v>78.8</v>
      </c>
      <c r="P36" s="169">
        <v>85</v>
      </c>
      <c r="Q36" s="169">
        <f>ROUNDUP(P36*1.1,1)</f>
        <v>93.5</v>
      </c>
      <c r="R36" s="167">
        <f>+(Q36-P36)/P36</f>
        <v>0.1</v>
      </c>
      <c r="S36" s="159" t="s">
        <v>384</v>
      </c>
      <c r="T36" s="159" t="s">
        <v>405</v>
      </c>
      <c r="U36" s="160" t="s">
        <v>13</v>
      </c>
      <c r="Y36" s="161"/>
      <c r="Z36" s="161"/>
      <c r="AB36" s="162"/>
      <c r="AC36" s="170" t="str">
        <f>IF(AB36=0,"N/A",(AB36-P36)/P36)</f>
        <v>N/A</v>
      </c>
      <c r="AD36" s="163"/>
    </row>
    <row r="37" spans="1:84" ht="57" x14ac:dyDescent="0.25">
      <c r="A37" s="220" t="s">
        <v>406</v>
      </c>
      <c r="B37" s="242"/>
      <c r="C37" s="242"/>
      <c r="D37" s="242"/>
      <c r="E37" s="242"/>
      <c r="F37" s="242"/>
      <c r="G37" s="242"/>
      <c r="H37" s="242"/>
      <c r="I37" s="242"/>
      <c r="J37" s="242"/>
      <c r="K37" s="242"/>
      <c r="L37" s="242"/>
      <c r="M37" s="242"/>
      <c r="N37" s="242"/>
      <c r="O37" s="242"/>
      <c r="P37" s="242"/>
      <c r="Q37" s="242"/>
      <c r="R37" s="242"/>
      <c r="S37" s="242"/>
      <c r="T37" s="242"/>
      <c r="U37" s="243"/>
      <c r="Y37" s="161"/>
      <c r="Z37" s="161"/>
      <c r="AB37" s="162"/>
      <c r="AC37" s="170"/>
      <c r="AD37" s="163"/>
    </row>
    <row r="38" spans="1:84" x14ac:dyDescent="0.25">
      <c r="A38" s="220" t="s">
        <v>407</v>
      </c>
      <c r="B38" s="221"/>
      <c r="C38" s="157">
        <v>100</v>
      </c>
      <c r="D38" s="166">
        <v>103</v>
      </c>
      <c r="E38" s="167">
        <f>+(D38-C38)/C38</f>
        <v>0.03</v>
      </c>
      <c r="F38" s="168">
        <f>D38</f>
        <v>103</v>
      </c>
      <c r="G38" s="169">
        <f>ROUNDUP(F38*1.03,1)</f>
        <v>106.1</v>
      </c>
      <c r="H38" s="167">
        <f>+(G38-F38)/F38</f>
        <v>3.0097087378640721E-2</v>
      </c>
      <c r="I38" s="168">
        <f>G38</f>
        <v>106.1</v>
      </c>
      <c r="J38" s="169">
        <f>ROUNDUP(I38*1.03,1)</f>
        <v>109.3</v>
      </c>
      <c r="K38" s="167">
        <f>+(J38-I38)/I38</f>
        <v>3.016022620169654E-2</v>
      </c>
      <c r="L38" s="168">
        <f>J38</f>
        <v>109.3</v>
      </c>
      <c r="M38" s="169">
        <f>ROUNDUP(L38*1.03,1)</f>
        <v>112.6</v>
      </c>
      <c r="N38" s="167">
        <f>+(M38-L38)/L38</f>
        <v>3.0192131747483964E-2</v>
      </c>
      <c r="O38" s="168">
        <f>M38</f>
        <v>112.6</v>
      </c>
      <c r="P38" s="169">
        <v>122</v>
      </c>
      <c r="Q38" s="169">
        <f>ROUNDUP(P38*1.1,1)</f>
        <v>134.19999999999999</v>
      </c>
      <c r="R38" s="167">
        <f>+(Q38-P38)/P38</f>
        <v>9.9999999999999908E-2</v>
      </c>
      <c r="S38" s="159" t="s">
        <v>384</v>
      </c>
      <c r="T38" s="159" t="s">
        <v>294</v>
      </c>
      <c r="U38" s="160" t="s">
        <v>13</v>
      </c>
      <c r="Y38" s="161"/>
      <c r="Z38" s="161"/>
      <c r="AB38" s="162"/>
      <c r="AC38" s="170" t="str">
        <f>IF(AB38=0,"N/A",(AB38-P38)/P38)</f>
        <v>N/A</v>
      </c>
      <c r="AD38" s="163"/>
    </row>
    <row r="39" spans="1:84" x14ac:dyDescent="0.25">
      <c r="A39" s="222" t="s">
        <v>408</v>
      </c>
      <c r="B39" s="223"/>
      <c r="C39" s="157">
        <v>30</v>
      </c>
      <c r="D39" s="166">
        <v>31</v>
      </c>
      <c r="E39" s="167">
        <f>+(D39-C39)/C39</f>
        <v>3.3333333333333333E-2</v>
      </c>
      <c r="F39" s="168">
        <f>D39</f>
        <v>31</v>
      </c>
      <c r="G39" s="169">
        <f>ROUNDUP(F39*1.03,1)</f>
        <v>32</v>
      </c>
      <c r="H39" s="167">
        <f>+(G39-F39)/F39</f>
        <v>3.2258064516129031E-2</v>
      </c>
      <c r="I39" s="168">
        <f>G39</f>
        <v>32</v>
      </c>
      <c r="J39" s="169">
        <f>ROUNDUP(I39*1.03,1)</f>
        <v>33</v>
      </c>
      <c r="K39" s="167">
        <f>+(J39-I39)/I39</f>
        <v>3.125E-2</v>
      </c>
      <c r="L39" s="168">
        <f>J39</f>
        <v>33</v>
      </c>
      <c r="M39" s="169">
        <f>ROUNDUP(L39*1.03,1)</f>
        <v>34</v>
      </c>
      <c r="N39" s="167">
        <f>+(M39-L39)/L39</f>
        <v>3.0303030303030304E-2</v>
      </c>
      <c r="O39" s="168">
        <f>M39</f>
        <v>34</v>
      </c>
      <c r="P39" s="169">
        <v>37</v>
      </c>
      <c r="Q39" s="169">
        <f>ROUNDUP(P39*1.1,1)</f>
        <v>40.700000000000003</v>
      </c>
      <c r="R39" s="167">
        <f>+(Q39-P39)/P39</f>
        <v>0.10000000000000007</v>
      </c>
      <c r="S39" s="159" t="s">
        <v>384</v>
      </c>
      <c r="T39" s="159" t="s">
        <v>409</v>
      </c>
      <c r="U39" s="160" t="s">
        <v>13</v>
      </c>
      <c r="Y39" s="161"/>
      <c r="Z39" s="161"/>
      <c r="AB39" s="162"/>
      <c r="AC39" s="170" t="str">
        <f>IF(AB39=0,"N/A",(AB39-P39)/P39)</f>
        <v>N/A</v>
      </c>
      <c r="AD39" s="163"/>
    </row>
    <row r="40" spans="1:84" ht="29.25" thickBot="1" x14ac:dyDescent="0.3">
      <c r="A40" s="213" t="s">
        <v>410</v>
      </c>
      <c r="B40" s="244"/>
      <c r="C40" s="245">
        <v>105</v>
      </c>
      <c r="D40" s="174">
        <v>105</v>
      </c>
      <c r="E40" s="216">
        <f>+(D40-C40)/C40</f>
        <v>0</v>
      </c>
      <c r="F40" s="176">
        <f>D40</f>
        <v>105</v>
      </c>
      <c r="G40" s="217">
        <f>ROUNDUP(F40*1.03,1)</f>
        <v>108.19999999999999</v>
      </c>
      <c r="H40" s="216">
        <f>+(G40-F40)/F40</f>
        <v>3.0476190476190369E-2</v>
      </c>
      <c r="I40" s="176">
        <f>G40</f>
        <v>108.19999999999999</v>
      </c>
      <c r="J40" s="217">
        <f>ROUNDUP(I40*1.03,1)</f>
        <v>111.5</v>
      </c>
      <c r="K40" s="216">
        <f>+(J40-I40)/I40</f>
        <v>3.0499075785582364E-2</v>
      </c>
      <c r="L40" s="176">
        <f>J40</f>
        <v>111.5</v>
      </c>
      <c r="M40" s="217">
        <f>ROUNDUP(L40*1.03,1)</f>
        <v>114.89999999999999</v>
      </c>
      <c r="N40" s="216">
        <f>+(M40-L40)/L40</f>
        <v>3.049327354260082E-2</v>
      </c>
      <c r="O40" s="176">
        <f>M40</f>
        <v>114.89999999999999</v>
      </c>
      <c r="P40" s="217">
        <v>125</v>
      </c>
      <c r="Q40" s="169">
        <f>ROUNDUP(P40*1.1,1)</f>
        <v>137.5</v>
      </c>
      <c r="R40" s="216">
        <f>+(Q40-P40)/P40</f>
        <v>0.1</v>
      </c>
      <c r="S40" s="246" t="s">
        <v>384</v>
      </c>
      <c r="T40" s="246"/>
      <c r="U40" s="179" t="s">
        <v>13</v>
      </c>
      <c r="Y40" s="161"/>
      <c r="Z40" s="161"/>
      <c r="AB40" s="180"/>
      <c r="AC40" s="181" t="str">
        <f>IF(AB40=0,"N/A",(AB40-P40)/P40)</f>
        <v>N/A</v>
      </c>
      <c r="AD40" s="182"/>
    </row>
    <row r="41" spans="1:84" ht="15.75" thickBot="1" x14ac:dyDescent="0.3">
      <c r="A41" s="130"/>
      <c r="B41" s="219"/>
      <c r="Y41" s="161"/>
      <c r="Z41" s="161"/>
      <c r="AC41" s="170"/>
    </row>
    <row r="42" spans="1:84" s="249" customFormat="1" ht="60" x14ac:dyDescent="0.25">
      <c r="A42" s="187" t="s">
        <v>411</v>
      </c>
      <c r="B42" s="247"/>
      <c r="C42" s="144" t="s">
        <v>350</v>
      </c>
      <c r="D42" s="144" t="s">
        <v>351</v>
      </c>
      <c r="E42" s="145" t="s">
        <v>5</v>
      </c>
      <c r="F42" s="144" t="s">
        <v>352</v>
      </c>
      <c r="G42" s="144" t="s">
        <v>353</v>
      </c>
      <c r="H42" s="145" t="s">
        <v>5</v>
      </c>
      <c r="I42" s="146" t="s">
        <v>355</v>
      </c>
      <c r="J42" s="146" t="s">
        <v>356</v>
      </c>
      <c r="K42" s="145" t="s">
        <v>5</v>
      </c>
      <c r="L42" s="146" t="s">
        <v>357</v>
      </c>
      <c r="M42" s="146" t="s">
        <v>358</v>
      </c>
      <c r="N42" s="145" t="s">
        <v>5</v>
      </c>
      <c r="O42" s="146" t="s">
        <v>359</v>
      </c>
      <c r="P42" s="147" t="s">
        <v>360</v>
      </c>
      <c r="Q42" s="147" t="s">
        <v>4</v>
      </c>
      <c r="R42" s="147" t="s">
        <v>354</v>
      </c>
      <c r="S42" s="146" t="s">
        <v>6</v>
      </c>
      <c r="T42" s="146" t="s">
        <v>7</v>
      </c>
      <c r="U42" s="248" t="s">
        <v>8</v>
      </c>
      <c r="V42" s="135"/>
      <c r="W42" s="136"/>
      <c r="X42" s="136"/>
      <c r="Y42" s="150" t="s">
        <v>362</v>
      </c>
      <c r="Z42" s="151" t="s">
        <v>363</v>
      </c>
      <c r="AA42" s="135"/>
      <c r="AB42" s="189"/>
      <c r="AC42" s="190"/>
      <c r="AD42" s="191"/>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c r="BZ42" s="135"/>
      <c r="CA42" s="135"/>
      <c r="CB42" s="135"/>
      <c r="CC42" s="135"/>
      <c r="CD42" s="135"/>
      <c r="CE42" s="135"/>
      <c r="CF42" s="135"/>
    </row>
    <row r="43" spans="1:84" ht="28.5" x14ac:dyDescent="0.25">
      <c r="A43" s="250" t="s">
        <v>412</v>
      </c>
      <c r="B43" s="251"/>
      <c r="C43" s="157"/>
      <c r="D43" s="166" t="s">
        <v>1</v>
      </c>
      <c r="E43" s="203"/>
      <c r="F43" s="168"/>
      <c r="G43" s="169" t="s">
        <v>1</v>
      </c>
      <c r="H43" s="203"/>
      <c r="I43" s="168"/>
      <c r="J43" s="169" t="s">
        <v>1</v>
      </c>
      <c r="K43" s="203"/>
      <c r="L43" s="168"/>
      <c r="M43" s="169" t="s">
        <v>1</v>
      </c>
      <c r="N43" s="203"/>
      <c r="O43" s="168"/>
      <c r="P43" s="169" t="s">
        <v>1</v>
      </c>
      <c r="Q43" s="169"/>
      <c r="R43" s="203"/>
      <c r="S43" s="159"/>
      <c r="T43" s="159" t="s">
        <v>413</v>
      </c>
      <c r="U43" s="160" t="s">
        <v>98</v>
      </c>
      <c r="Y43" s="161"/>
      <c r="Z43" s="161"/>
      <c r="AB43" s="162"/>
      <c r="AC43" s="170" t="str">
        <f t="shared" ref="AC43:AC48" si="14">IF(AB43=0,"N/A",(AB43-P43)/P43)</f>
        <v>N/A</v>
      </c>
      <c r="AD43" s="163"/>
    </row>
    <row r="44" spans="1:84" ht="29.25" thickBot="1" x14ac:dyDescent="0.3">
      <c r="A44" s="252" t="s">
        <v>414</v>
      </c>
      <c r="B44" s="253"/>
      <c r="C44" s="157"/>
      <c r="D44" s="166"/>
      <c r="E44" s="203"/>
      <c r="F44" s="168"/>
      <c r="G44" s="169"/>
      <c r="H44" s="203"/>
      <c r="I44" s="168"/>
      <c r="J44" s="169"/>
      <c r="K44" s="203"/>
      <c r="L44" s="168"/>
      <c r="M44" s="169"/>
      <c r="N44" s="203"/>
      <c r="O44" s="168" t="s">
        <v>415</v>
      </c>
      <c r="P44" s="169">
        <v>50</v>
      </c>
      <c r="Q44" s="169">
        <f>ROUNDUP(P44*1.1,1)</f>
        <v>55</v>
      </c>
      <c r="R44" s="216">
        <f>+(Q44-P44)/P44</f>
        <v>0.1</v>
      </c>
      <c r="S44" s="159" t="s">
        <v>371</v>
      </c>
      <c r="T44" s="159" t="s">
        <v>416</v>
      </c>
      <c r="U44" s="160" t="s">
        <v>13</v>
      </c>
      <c r="V44" s="254"/>
      <c r="W44" s="255"/>
      <c r="X44" s="255"/>
      <c r="Y44" s="256"/>
      <c r="Z44" s="256"/>
      <c r="AB44" s="257"/>
      <c r="AC44" s="170" t="str">
        <f t="shared" si="14"/>
        <v>N/A</v>
      </c>
      <c r="AD44" s="163"/>
    </row>
    <row r="45" spans="1:84" ht="29.25" thickBot="1" x14ac:dyDescent="0.3">
      <c r="A45" s="252" t="s">
        <v>417</v>
      </c>
      <c r="B45" s="253"/>
      <c r="C45" s="157"/>
      <c r="D45" s="166"/>
      <c r="E45" s="203"/>
      <c r="F45" s="168"/>
      <c r="G45" s="169"/>
      <c r="H45" s="203"/>
      <c r="I45" s="168"/>
      <c r="J45" s="169"/>
      <c r="K45" s="203"/>
      <c r="L45" s="168"/>
      <c r="M45" s="169"/>
      <c r="N45" s="203"/>
      <c r="O45" s="168" t="s">
        <v>415</v>
      </c>
      <c r="P45" s="169">
        <v>150</v>
      </c>
      <c r="Q45" s="169">
        <f>ROUNDUP(P45*1.1,1)</f>
        <v>165</v>
      </c>
      <c r="R45" s="216">
        <f>+(Q45-P45)/P45</f>
        <v>0.1</v>
      </c>
      <c r="S45" s="159" t="s">
        <v>371</v>
      </c>
      <c r="T45" s="159" t="s">
        <v>416</v>
      </c>
      <c r="U45" s="160" t="s">
        <v>13</v>
      </c>
      <c r="V45" s="254"/>
      <c r="W45" s="255"/>
      <c r="X45" s="255"/>
      <c r="Y45" s="256"/>
      <c r="Z45" s="256"/>
      <c r="AB45" s="257"/>
      <c r="AC45" s="170" t="str">
        <f t="shared" si="14"/>
        <v>N/A</v>
      </c>
      <c r="AD45" s="163"/>
    </row>
    <row r="46" spans="1:84" ht="29.25" thickBot="1" x14ac:dyDescent="0.3">
      <c r="A46" s="252" t="s">
        <v>418</v>
      </c>
      <c r="B46" s="253"/>
      <c r="C46" s="157"/>
      <c r="D46" s="166"/>
      <c r="E46" s="203"/>
      <c r="F46" s="168"/>
      <c r="G46" s="169"/>
      <c r="H46" s="203"/>
      <c r="I46" s="168"/>
      <c r="J46" s="169"/>
      <c r="K46" s="203"/>
      <c r="L46" s="168"/>
      <c r="M46" s="169"/>
      <c r="N46" s="203"/>
      <c r="O46" s="168" t="s">
        <v>415</v>
      </c>
      <c r="P46" s="169">
        <v>500</v>
      </c>
      <c r="Q46" s="169">
        <f>ROUNDUP(P46*1.1,1)</f>
        <v>550</v>
      </c>
      <c r="R46" s="216">
        <f>+(Q46-P46)/P46</f>
        <v>0.1</v>
      </c>
      <c r="S46" s="159" t="s">
        <v>371</v>
      </c>
      <c r="T46" s="159" t="s">
        <v>416</v>
      </c>
      <c r="U46" s="160" t="s">
        <v>13</v>
      </c>
      <c r="V46" s="254"/>
      <c r="W46" s="255"/>
      <c r="X46" s="255"/>
      <c r="Y46" s="256"/>
      <c r="Z46" s="256"/>
      <c r="AB46" s="257"/>
      <c r="AC46" s="170" t="str">
        <f t="shared" si="14"/>
        <v>N/A</v>
      </c>
      <c r="AD46" s="163"/>
    </row>
    <row r="47" spans="1:84" ht="29.25" thickBot="1" x14ac:dyDescent="0.3">
      <c r="A47" s="252" t="s">
        <v>419</v>
      </c>
      <c r="B47" s="253"/>
      <c r="C47" s="157"/>
      <c r="D47" s="166"/>
      <c r="E47" s="203"/>
      <c r="F47" s="168"/>
      <c r="G47" s="169"/>
      <c r="H47" s="203"/>
      <c r="I47" s="168"/>
      <c r="J47" s="169"/>
      <c r="K47" s="203"/>
      <c r="L47" s="168"/>
      <c r="M47" s="169"/>
      <c r="N47" s="203"/>
      <c r="O47" s="168" t="s">
        <v>415</v>
      </c>
      <c r="P47" s="169">
        <v>200</v>
      </c>
      <c r="Q47" s="169">
        <f>ROUNDUP(P47*1,1)</f>
        <v>200</v>
      </c>
      <c r="R47" s="216">
        <f>+(Q47-P47)/P47</f>
        <v>0</v>
      </c>
      <c r="S47" s="159" t="s">
        <v>384</v>
      </c>
      <c r="T47" s="159" t="s">
        <v>416</v>
      </c>
      <c r="U47" s="160" t="s">
        <v>98</v>
      </c>
      <c r="V47" s="254"/>
      <c r="W47" s="255"/>
      <c r="X47" s="255"/>
      <c r="Y47" s="256"/>
      <c r="Z47" s="256"/>
      <c r="AB47" s="257"/>
      <c r="AC47" s="170" t="str">
        <f t="shared" si="14"/>
        <v>N/A</v>
      </c>
      <c r="AD47" s="163"/>
    </row>
    <row r="48" spans="1:84" ht="29.25" thickBot="1" x14ac:dyDescent="0.3">
      <c r="A48" s="252" t="s">
        <v>420</v>
      </c>
      <c r="B48" s="253"/>
      <c r="C48" s="157"/>
      <c r="D48" s="166"/>
      <c r="E48" s="203"/>
      <c r="F48" s="168"/>
      <c r="G48" s="169"/>
      <c r="H48" s="203"/>
      <c r="I48" s="168"/>
      <c r="J48" s="169"/>
      <c r="K48" s="203"/>
      <c r="L48" s="168"/>
      <c r="M48" s="169"/>
      <c r="N48" s="203"/>
      <c r="O48" s="168" t="s">
        <v>415</v>
      </c>
      <c r="P48" s="169">
        <v>100</v>
      </c>
      <c r="Q48" s="169">
        <f>ROUNDUP(P48*1,1)</f>
        <v>100</v>
      </c>
      <c r="R48" s="216">
        <f>+(Q48-P48)/P48</f>
        <v>0</v>
      </c>
      <c r="S48" s="159" t="s">
        <v>384</v>
      </c>
      <c r="T48" s="159" t="s">
        <v>416</v>
      </c>
      <c r="U48" s="160" t="s">
        <v>98</v>
      </c>
      <c r="V48" s="254"/>
      <c r="W48" s="255"/>
      <c r="X48" s="255"/>
      <c r="Y48" s="256"/>
      <c r="Z48" s="256"/>
      <c r="AB48" s="257"/>
      <c r="AC48" s="170" t="str">
        <f t="shared" si="14"/>
        <v>N/A</v>
      </c>
      <c r="AD48" s="163"/>
    </row>
    <row r="49" spans="1:30" x14ac:dyDescent="0.25">
      <c r="A49" s="252"/>
      <c r="B49" s="253"/>
      <c r="C49" s="157"/>
      <c r="D49" s="166"/>
      <c r="E49" s="203"/>
      <c r="F49" s="168"/>
      <c r="G49" s="169"/>
      <c r="H49" s="203"/>
      <c r="I49" s="168"/>
      <c r="J49" s="169"/>
      <c r="K49" s="203"/>
      <c r="L49" s="168"/>
      <c r="M49" s="169"/>
      <c r="N49" s="203"/>
      <c r="O49" s="168"/>
      <c r="P49" s="169"/>
      <c r="Q49" s="169"/>
      <c r="R49" s="203"/>
      <c r="S49" s="159"/>
      <c r="T49" s="159"/>
      <c r="U49" s="160"/>
      <c r="Y49" s="161"/>
      <c r="Z49" s="161"/>
      <c r="AB49" s="162"/>
      <c r="AC49" s="170"/>
      <c r="AD49" s="163"/>
    </row>
    <row r="50" spans="1:30" x14ac:dyDescent="0.25">
      <c r="A50" s="250" t="s">
        <v>421</v>
      </c>
      <c r="B50" s="251"/>
      <c r="C50" s="157">
        <v>100</v>
      </c>
      <c r="D50" s="166">
        <v>103</v>
      </c>
      <c r="E50" s="167">
        <f>+(D50-C50)/C50</f>
        <v>0.03</v>
      </c>
      <c r="F50" s="168">
        <f>D50</f>
        <v>103</v>
      </c>
      <c r="G50" s="169">
        <f>ROUNDUP(F50*1.03,1)</f>
        <v>106.1</v>
      </c>
      <c r="H50" s="167">
        <f>+(G50-F50)/F50</f>
        <v>3.0097087378640721E-2</v>
      </c>
      <c r="I50" s="168">
        <f>G50</f>
        <v>106.1</v>
      </c>
      <c r="J50" s="169">
        <f>ROUNDUP(I50*1.03,1)</f>
        <v>109.3</v>
      </c>
      <c r="K50" s="167">
        <f>+(J50-I50)/I50</f>
        <v>3.016022620169654E-2</v>
      </c>
      <c r="L50" s="168">
        <f>J50</f>
        <v>109.3</v>
      </c>
      <c r="M50" s="169">
        <f>ROUNDUP(L50*1.03,1)</f>
        <v>112.6</v>
      </c>
      <c r="N50" s="167">
        <f>+(M50-L50)/L50</f>
        <v>3.0192131747483964E-2</v>
      </c>
      <c r="O50" s="168">
        <f>M50</f>
        <v>112.6</v>
      </c>
      <c r="P50" s="169">
        <v>120</v>
      </c>
      <c r="Q50" s="169">
        <f>ROUNDUP(P50*1.1,1)</f>
        <v>132</v>
      </c>
      <c r="R50" s="167">
        <f>+(Q50-P50)/P50</f>
        <v>0.1</v>
      </c>
      <c r="S50" s="159" t="s">
        <v>384</v>
      </c>
      <c r="T50" s="159" t="s">
        <v>294</v>
      </c>
      <c r="U50" s="160" t="s">
        <v>13</v>
      </c>
      <c r="Y50" s="161"/>
      <c r="Z50" s="161"/>
      <c r="AB50" s="162"/>
      <c r="AC50" s="170" t="str">
        <f>IF(AB50=0,"N/A",(AB50-P50)/P50)</f>
        <v>N/A</v>
      </c>
      <c r="AD50" s="163"/>
    </row>
    <row r="51" spans="1:30" ht="28.5" x14ac:dyDescent="0.25">
      <c r="A51" s="220" t="s">
        <v>422</v>
      </c>
      <c r="B51" s="221"/>
      <c r="C51" s="157">
        <v>30</v>
      </c>
      <c r="D51" s="166">
        <v>31</v>
      </c>
      <c r="E51" s="167">
        <f>+(D51-C51)/C51</f>
        <v>3.3333333333333333E-2</v>
      </c>
      <c r="F51" s="168">
        <f>D51</f>
        <v>31</v>
      </c>
      <c r="G51" s="169">
        <f>ROUNDUP(F51*1.03,1)</f>
        <v>32</v>
      </c>
      <c r="H51" s="167">
        <f>+(G51-F51)/F51</f>
        <v>3.2258064516129031E-2</v>
      </c>
      <c r="I51" s="168">
        <f>G51</f>
        <v>32</v>
      </c>
      <c r="J51" s="169">
        <f>ROUNDUP(I51*1.03,1)</f>
        <v>33</v>
      </c>
      <c r="K51" s="167">
        <f>+(J51-I51)/I51</f>
        <v>3.125E-2</v>
      </c>
      <c r="L51" s="168">
        <f>J51</f>
        <v>33</v>
      </c>
      <c r="M51" s="169">
        <f>ROUNDUP(L51*1.03,1)</f>
        <v>34</v>
      </c>
      <c r="N51" s="167">
        <f>+(M51-L51)/L51</f>
        <v>3.0303030303030304E-2</v>
      </c>
      <c r="O51" s="168">
        <f>M51</f>
        <v>34</v>
      </c>
      <c r="P51" s="169">
        <v>36.5</v>
      </c>
      <c r="Q51" s="169">
        <f>ROUNDUP(P51*1.1,1)</f>
        <v>40.200000000000003</v>
      </c>
      <c r="R51" s="167">
        <f>+(Q51-P51)/P51</f>
        <v>0.10136986301369871</v>
      </c>
      <c r="S51" s="159" t="s">
        <v>384</v>
      </c>
      <c r="T51" s="159" t="s">
        <v>423</v>
      </c>
      <c r="U51" s="160" t="s">
        <v>13</v>
      </c>
      <c r="Y51" s="161"/>
      <c r="Z51" s="161"/>
      <c r="AB51" s="162"/>
      <c r="AC51" s="170" t="str">
        <f>IF(AB51=0,"N/A",(AB51-P51)/P51)</f>
        <v>N/A</v>
      </c>
      <c r="AD51" s="163"/>
    </row>
    <row r="52" spans="1:30" x14ac:dyDescent="0.25">
      <c r="A52" s="258" t="s">
        <v>424</v>
      </c>
      <c r="B52" s="259"/>
      <c r="C52" s="157"/>
      <c r="D52" s="157"/>
      <c r="E52" s="158"/>
      <c r="F52" s="168"/>
      <c r="G52" s="168"/>
      <c r="H52" s="158"/>
      <c r="I52" s="168"/>
      <c r="J52" s="168"/>
      <c r="K52" s="158"/>
      <c r="L52" s="168"/>
      <c r="M52" s="168"/>
      <c r="N52" s="158"/>
      <c r="O52" s="168"/>
      <c r="P52" s="168"/>
      <c r="Q52" s="168"/>
      <c r="R52" s="158"/>
      <c r="S52" s="159"/>
      <c r="T52" s="159"/>
      <c r="U52" s="160" t="s">
        <v>13</v>
      </c>
      <c r="Y52" s="161"/>
      <c r="Z52" s="161"/>
      <c r="AB52" s="162"/>
      <c r="AC52" s="170" t="str">
        <f>IF(AB52=0,"N/A",(AB52-P52)/P52)</f>
        <v>N/A</v>
      </c>
      <c r="AD52" s="163"/>
    </row>
    <row r="53" spans="1:30" ht="29.25" thickBot="1" x14ac:dyDescent="0.3">
      <c r="A53" s="213" t="s">
        <v>410</v>
      </c>
      <c r="B53" s="244"/>
      <c r="C53" s="245">
        <v>105</v>
      </c>
      <c r="D53" s="174">
        <v>105</v>
      </c>
      <c r="E53" s="216">
        <f>+(D53-C53)/C53</f>
        <v>0</v>
      </c>
      <c r="F53" s="176">
        <f>D53</f>
        <v>105</v>
      </c>
      <c r="G53" s="217">
        <f>ROUNDUP(F53*1.03,1)</f>
        <v>108.19999999999999</v>
      </c>
      <c r="H53" s="216">
        <f>+(G53-F53)/F53</f>
        <v>3.0476190476190369E-2</v>
      </c>
      <c r="I53" s="176">
        <f>G53</f>
        <v>108.19999999999999</v>
      </c>
      <c r="J53" s="217">
        <f>ROUNDUP(I53*1.03,1)</f>
        <v>111.5</v>
      </c>
      <c r="K53" s="216">
        <f>+(J53-I53)/I53</f>
        <v>3.0499075785582364E-2</v>
      </c>
      <c r="L53" s="176">
        <f>J53</f>
        <v>111.5</v>
      </c>
      <c r="M53" s="217">
        <f>ROUNDUP(L53*1.03,1)</f>
        <v>114.89999999999999</v>
      </c>
      <c r="N53" s="216">
        <f>+(M53-L53)/L53</f>
        <v>3.049327354260082E-2</v>
      </c>
      <c r="O53" s="176">
        <f>M53</f>
        <v>114.89999999999999</v>
      </c>
      <c r="P53" s="217">
        <v>125</v>
      </c>
      <c r="Q53" s="169">
        <f>ROUNDUP(P53*1.1,1)</f>
        <v>137.5</v>
      </c>
      <c r="R53" s="216">
        <f>+(Q53-P53)/P53</f>
        <v>0.1</v>
      </c>
      <c r="S53" s="178" t="s">
        <v>384</v>
      </c>
      <c r="T53" s="178"/>
      <c r="U53" s="179" t="s">
        <v>13</v>
      </c>
      <c r="Y53" s="161"/>
      <c r="Z53" s="161"/>
      <c r="AB53" s="180"/>
      <c r="AC53" s="181" t="str">
        <f>IF(AB53=0,"N/A",(AB53-P53)/P53)</f>
        <v>N/A</v>
      </c>
      <c r="AD53" s="182"/>
    </row>
    <row r="54" spans="1:30" ht="15" thickBot="1" x14ac:dyDescent="0.3">
      <c r="A54" s="183"/>
      <c r="B54" s="183"/>
      <c r="C54" s="184"/>
      <c r="D54" s="260"/>
      <c r="E54" s="261"/>
      <c r="F54" s="184"/>
      <c r="G54" s="260"/>
      <c r="H54" s="261"/>
      <c r="I54" s="184"/>
      <c r="J54" s="260"/>
      <c r="K54" s="261"/>
      <c r="L54" s="184"/>
      <c r="M54" s="260"/>
      <c r="N54" s="261"/>
      <c r="O54" s="184"/>
      <c r="P54" s="260"/>
      <c r="Q54" s="260"/>
      <c r="R54" s="261"/>
      <c r="S54" s="186"/>
      <c r="T54" s="186"/>
      <c r="U54" s="186"/>
      <c r="Y54" s="161"/>
      <c r="Z54" s="161"/>
      <c r="AC54" s="170"/>
    </row>
    <row r="55" spans="1:30" ht="60" x14ac:dyDescent="0.25">
      <c r="A55" s="142" t="s">
        <v>425</v>
      </c>
      <c r="B55" s="143"/>
      <c r="C55" s="144" t="s">
        <v>350</v>
      </c>
      <c r="D55" s="144" t="s">
        <v>351</v>
      </c>
      <c r="E55" s="145" t="s">
        <v>5</v>
      </c>
      <c r="F55" s="146" t="s">
        <v>352</v>
      </c>
      <c r="G55" s="146" t="s">
        <v>353</v>
      </c>
      <c r="H55" s="146" t="s">
        <v>354</v>
      </c>
      <c r="I55" s="146" t="s">
        <v>355</v>
      </c>
      <c r="J55" s="146" t="s">
        <v>356</v>
      </c>
      <c r="K55" s="146" t="s">
        <v>354</v>
      </c>
      <c r="L55" s="146" t="s">
        <v>357</v>
      </c>
      <c r="M55" s="146" t="s">
        <v>358</v>
      </c>
      <c r="N55" s="146" t="s">
        <v>354</v>
      </c>
      <c r="O55" s="146" t="s">
        <v>359</v>
      </c>
      <c r="P55" s="147" t="s">
        <v>360</v>
      </c>
      <c r="Q55" s="147" t="s">
        <v>4</v>
      </c>
      <c r="R55" s="147" t="s">
        <v>354</v>
      </c>
      <c r="S55" s="146" t="s">
        <v>6</v>
      </c>
      <c r="T55" s="146" t="s">
        <v>7</v>
      </c>
      <c r="U55" s="148" t="s">
        <v>8</v>
      </c>
      <c r="Y55" s="150" t="s">
        <v>362</v>
      </c>
      <c r="Z55" s="151" t="s">
        <v>363</v>
      </c>
      <c r="AB55" s="189"/>
      <c r="AC55" s="190"/>
      <c r="AD55" s="191"/>
    </row>
    <row r="56" spans="1:30" ht="57" x14ac:dyDescent="0.25">
      <c r="A56" s="262" t="s">
        <v>426</v>
      </c>
      <c r="B56" s="263"/>
      <c r="C56" s="264">
        <v>3</v>
      </c>
      <c r="D56" s="264">
        <v>3</v>
      </c>
      <c r="E56" s="167">
        <f>+(D56-C56)/C56</f>
        <v>0</v>
      </c>
      <c r="F56" s="265">
        <f>D56</f>
        <v>3</v>
      </c>
      <c r="G56" s="169">
        <v>3</v>
      </c>
      <c r="H56" s="167">
        <f>+(G56-F56)/F56</f>
        <v>0</v>
      </c>
      <c r="I56" s="265">
        <f>G56</f>
        <v>3</v>
      </c>
      <c r="J56" s="169">
        <f>ROUNDUP(I56*1.03,1)</f>
        <v>3.1</v>
      </c>
      <c r="K56" s="167">
        <f>+(J56-I56)/I56</f>
        <v>3.3333333333333361E-2</v>
      </c>
      <c r="L56" s="265">
        <f>J56</f>
        <v>3.1</v>
      </c>
      <c r="M56" s="169">
        <f>ROUNDUP(L56*1.03,1)</f>
        <v>3.2</v>
      </c>
      <c r="N56" s="167">
        <f>+(M56-L56)/L56</f>
        <v>3.2258064516129059E-2</v>
      </c>
      <c r="O56" s="265">
        <f>M56</f>
        <v>3.2</v>
      </c>
      <c r="P56" s="169" t="s">
        <v>427</v>
      </c>
      <c r="Q56" s="169" t="s">
        <v>427</v>
      </c>
      <c r="R56" s="169" t="s">
        <v>427</v>
      </c>
      <c r="S56" s="209" t="s">
        <v>428</v>
      </c>
      <c r="T56" s="209" t="s">
        <v>429</v>
      </c>
      <c r="U56" s="266" t="s">
        <v>13</v>
      </c>
      <c r="W56" s="136" t="s">
        <v>430</v>
      </c>
      <c r="Y56" s="161"/>
      <c r="Z56" s="161"/>
      <c r="AB56" s="162"/>
      <c r="AC56" s="170" t="str">
        <f>IF(AB56=0,"N/A",(AB56-P56)/P56)</f>
        <v>N/A</v>
      </c>
      <c r="AD56" s="163"/>
    </row>
    <row r="57" spans="1:30" ht="15" x14ac:dyDescent="0.25">
      <c r="A57" s="207" t="s">
        <v>431</v>
      </c>
      <c r="B57" s="267"/>
      <c r="C57" s="268"/>
      <c r="D57" s="268"/>
      <c r="E57" s="268"/>
      <c r="F57" s="268"/>
      <c r="G57" s="239"/>
      <c r="H57" s="237"/>
      <c r="I57" s="268"/>
      <c r="J57" s="239"/>
      <c r="K57" s="237"/>
      <c r="L57" s="268"/>
      <c r="M57" s="239"/>
      <c r="N57" s="237"/>
      <c r="O57" s="268"/>
      <c r="P57" s="239"/>
      <c r="Q57" s="239"/>
      <c r="R57" s="237"/>
      <c r="S57" s="269"/>
      <c r="T57" s="269"/>
      <c r="U57" s="270"/>
      <c r="W57" s="271" t="s">
        <v>432</v>
      </c>
      <c r="X57" s="271"/>
      <c r="Y57" s="161"/>
      <c r="Z57" s="161"/>
      <c r="AB57" s="162"/>
      <c r="AC57" s="170"/>
      <c r="AD57" s="163"/>
    </row>
    <row r="58" spans="1:30" ht="57" x14ac:dyDescent="0.25">
      <c r="A58" s="192" t="s">
        <v>433</v>
      </c>
      <c r="B58" s="193"/>
      <c r="C58" s="209"/>
      <c r="D58" s="209"/>
      <c r="E58" s="209"/>
      <c r="F58" s="272"/>
      <c r="G58" s="273"/>
      <c r="H58" s="167"/>
      <c r="I58" s="272"/>
      <c r="J58" s="273"/>
      <c r="K58" s="167"/>
      <c r="L58" s="272"/>
      <c r="M58" s="273"/>
      <c r="N58" s="167"/>
      <c r="O58" s="272" t="s">
        <v>434</v>
      </c>
      <c r="P58" s="273">
        <v>55</v>
      </c>
      <c r="Q58" s="169">
        <f>ROUNDUP(P58*1.1,1)</f>
        <v>60.5</v>
      </c>
      <c r="R58" s="167">
        <f>+(Q58-P58)/P58</f>
        <v>0.1</v>
      </c>
      <c r="S58" s="209" t="s">
        <v>371</v>
      </c>
      <c r="T58" s="209"/>
      <c r="U58" s="266" t="s">
        <v>13</v>
      </c>
      <c r="V58" s="254"/>
      <c r="W58" s="255"/>
      <c r="X58" s="255"/>
      <c r="Y58" s="256"/>
      <c r="Z58" s="256"/>
      <c r="AB58" s="162"/>
      <c r="AC58" s="170" t="str">
        <f t="shared" ref="AC58:AC80" si="15">IF(AB58=0,"N/A",(AB58-P58)/P58)</f>
        <v>N/A</v>
      </c>
      <c r="AD58" s="163"/>
    </row>
    <row r="59" spans="1:30" ht="57" x14ac:dyDescent="0.25">
      <c r="A59" s="192" t="s">
        <v>435</v>
      </c>
      <c r="B59" s="193"/>
      <c r="C59" s="209"/>
      <c r="D59" s="209"/>
      <c r="E59" s="209"/>
      <c r="F59" s="272"/>
      <c r="G59" s="273"/>
      <c r="H59" s="167"/>
      <c r="I59" s="272"/>
      <c r="J59" s="273"/>
      <c r="K59" s="167"/>
      <c r="L59" s="272"/>
      <c r="M59" s="273"/>
      <c r="N59" s="167"/>
      <c r="O59" s="272" t="s">
        <v>434</v>
      </c>
      <c r="P59" s="273">
        <v>100</v>
      </c>
      <c r="Q59" s="169">
        <f>ROUNDUP(P59*1.1,1)</f>
        <v>110</v>
      </c>
      <c r="R59" s="167">
        <f>+(Q59-P59)/P59</f>
        <v>0.1</v>
      </c>
      <c r="S59" s="209" t="s">
        <v>371</v>
      </c>
      <c r="T59" s="209"/>
      <c r="U59" s="266" t="s">
        <v>13</v>
      </c>
      <c r="V59" s="254"/>
      <c r="W59" s="255"/>
      <c r="X59" s="255"/>
      <c r="Y59" s="256"/>
      <c r="Z59" s="256"/>
      <c r="AB59" s="162"/>
      <c r="AC59" s="170" t="str">
        <f t="shared" si="15"/>
        <v>N/A</v>
      </c>
      <c r="AD59" s="163"/>
    </row>
    <row r="60" spans="1:30" ht="57" x14ac:dyDescent="0.25">
      <c r="A60" s="192" t="s">
        <v>436</v>
      </c>
      <c r="B60" s="193"/>
      <c r="C60" s="209"/>
      <c r="D60" s="209"/>
      <c r="E60" s="209"/>
      <c r="F60" s="272"/>
      <c r="G60" s="273"/>
      <c r="H60" s="167"/>
      <c r="I60" s="272"/>
      <c r="J60" s="273"/>
      <c r="K60" s="167"/>
      <c r="L60" s="272"/>
      <c r="M60" s="273"/>
      <c r="N60" s="167"/>
      <c r="O60" s="272" t="s">
        <v>434</v>
      </c>
      <c r="P60" s="273">
        <v>257.5</v>
      </c>
      <c r="Q60" s="169">
        <f>ROUNDUP(P60*1.1,1)</f>
        <v>283.3</v>
      </c>
      <c r="R60" s="167">
        <f>+(Q60-P60)/P60</f>
        <v>0.1001941747572816</v>
      </c>
      <c r="S60" s="209" t="s">
        <v>371</v>
      </c>
      <c r="T60" s="209"/>
      <c r="U60" s="266" t="s">
        <v>13</v>
      </c>
      <c r="V60" s="254"/>
      <c r="W60" s="255"/>
      <c r="X60" s="255"/>
      <c r="Y60" s="256"/>
      <c r="Z60" s="256"/>
      <c r="AB60" s="162"/>
      <c r="AC60" s="170" t="str">
        <f t="shared" si="15"/>
        <v>N/A</v>
      </c>
      <c r="AD60" s="163"/>
    </row>
    <row r="61" spans="1:30" ht="42.75" x14ac:dyDescent="0.25">
      <c r="A61" s="192" t="s">
        <v>437</v>
      </c>
      <c r="B61" s="193"/>
      <c r="C61" s="209"/>
      <c r="D61" s="209"/>
      <c r="E61" s="209"/>
      <c r="F61" s="272"/>
      <c r="G61" s="273"/>
      <c r="H61" s="167"/>
      <c r="I61" s="272"/>
      <c r="J61" s="273"/>
      <c r="K61" s="167"/>
      <c r="L61" s="272"/>
      <c r="M61" s="273"/>
      <c r="N61" s="167"/>
      <c r="O61" s="272" t="s">
        <v>434</v>
      </c>
      <c r="P61" s="273" t="s">
        <v>427</v>
      </c>
      <c r="Q61" s="273" t="s">
        <v>427</v>
      </c>
      <c r="R61" s="273" t="s">
        <v>427</v>
      </c>
      <c r="S61" s="209" t="s">
        <v>371</v>
      </c>
      <c r="T61" s="209"/>
      <c r="U61" s="266" t="s">
        <v>13</v>
      </c>
      <c r="V61" s="254"/>
      <c r="W61" s="255"/>
      <c r="X61" s="255"/>
      <c r="Y61" s="256"/>
      <c r="Z61" s="256"/>
      <c r="AB61" s="162"/>
      <c r="AC61" s="170" t="str">
        <f t="shared" si="15"/>
        <v>N/A</v>
      </c>
      <c r="AD61" s="163"/>
    </row>
    <row r="62" spans="1:30" ht="57" x14ac:dyDescent="0.25">
      <c r="A62" s="192" t="s">
        <v>438</v>
      </c>
      <c r="B62" s="193"/>
      <c r="C62" s="209"/>
      <c r="D62" s="209"/>
      <c r="E62" s="209"/>
      <c r="F62" s="272"/>
      <c r="G62" s="273"/>
      <c r="H62" s="167"/>
      <c r="I62" s="272"/>
      <c r="J62" s="273"/>
      <c r="K62" s="167"/>
      <c r="L62" s="272"/>
      <c r="M62" s="273"/>
      <c r="N62" s="167"/>
      <c r="O62" s="272" t="s">
        <v>434</v>
      </c>
      <c r="P62" s="273">
        <v>135</v>
      </c>
      <c r="Q62" s="169">
        <f>ROUNDUP(P62*1.1,1)</f>
        <v>148.5</v>
      </c>
      <c r="R62" s="167">
        <f>+(Q62-P62)/P62</f>
        <v>0.1</v>
      </c>
      <c r="S62" s="209" t="s">
        <v>371</v>
      </c>
      <c r="T62" s="209"/>
      <c r="U62" s="266" t="s">
        <v>13</v>
      </c>
      <c r="V62" s="254"/>
      <c r="W62" s="255"/>
      <c r="X62" s="255"/>
      <c r="Y62" s="256"/>
      <c r="Z62" s="256"/>
      <c r="AB62" s="162"/>
      <c r="AC62" s="170" t="str">
        <f t="shared" si="15"/>
        <v>N/A</v>
      </c>
      <c r="AD62" s="163"/>
    </row>
    <row r="63" spans="1:30" ht="57" x14ac:dyDescent="0.25">
      <c r="A63" s="192" t="s">
        <v>439</v>
      </c>
      <c r="B63" s="193"/>
      <c r="C63" s="209"/>
      <c r="D63" s="209"/>
      <c r="E63" s="209"/>
      <c r="F63" s="272"/>
      <c r="G63" s="273"/>
      <c r="H63" s="167"/>
      <c r="I63" s="272"/>
      <c r="J63" s="273"/>
      <c r="K63" s="167"/>
      <c r="L63" s="272"/>
      <c r="M63" s="273"/>
      <c r="N63" s="167"/>
      <c r="O63" s="272" t="s">
        <v>434</v>
      </c>
      <c r="P63" s="273">
        <v>275.5</v>
      </c>
      <c r="Q63" s="169">
        <f>ROUNDUP(P63*1.1,1)</f>
        <v>303.10000000000002</v>
      </c>
      <c r="R63" s="167">
        <f>+(Q63-P63)/P63</f>
        <v>0.10018148820326687</v>
      </c>
      <c r="S63" s="209" t="s">
        <v>371</v>
      </c>
      <c r="T63" s="209"/>
      <c r="U63" s="266" t="s">
        <v>13</v>
      </c>
      <c r="V63" s="254"/>
      <c r="W63" s="255"/>
      <c r="X63" s="255"/>
      <c r="Y63" s="256"/>
      <c r="Z63" s="256"/>
      <c r="AB63" s="162"/>
      <c r="AC63" s="170" t="str">
        <f t="shared" si="15"/>
        <v>N/A</v>
      </c>
      <c r="AD63" s="163"/>
    </row>
    <row r="64" spans="1:30" ht="57" x14ac:dyDescent="0.25">
      <c r="A64" s="192" t="s">
        <v>440</v>
      </c>
      <c r="B64" s="193"/>
      <c r="C64" s="209"/>
      <c r="D64" s="209"/>
      <c r="E64" s="209"/>
      <c r="F64" s="272"/>
      <c r="G64" s="273"/>
      <c r="H64" s="167"/>
      <c r="I64" s="272"/>
      <c r="J64" s="273"/>
      <c r="K64" s="167"/>
      <c r="L64" s="272"/>
      <c r="M64" s="273"/>
      <c r="N64" s="167"/>
      <c r="O64" s="272" t="s">
        <v>434</v>
      </c>
      <c r="P64" s="273">
        <v>650</v>
      </c>
      <c r="Q64" s="169">
        <f>ROUNDUP(P64*1.1,1)</f>
        <v>715</v>
      </c>
      <c r="R64" s="167">
        <f>+(Q64-P64)/P64</f>
        <v>0.1</v>
      </c>
      <c r="S64" s="209" t="s">
        <v>371</v>
      </c>
      <c r="T64" s="209"/>
      <c r="U64" s="266" t="s">
        <v>13</v>
      </c>
      <c r="V64" s="254"/>
      <c r="W64" s="255"/>
      <c r="X64" s="255"/>
      <c r="Y64" s="256"/>
      <c r="Z64" s="256"/>
      <c r="AB64" s="162"/>
      <c r="AC64" s="170" t="str">
        <f t="shared" si="15"/>
        <v>N/A</v>
      </c>
      <c r="AD64" s="163"/>
    </row>
    <row r="65" spans="1:30" ht="42.75" x14ac:dyDescent="0.25">
      <c r="A65" s="192" t="s">
        <v>441</v>
      </c>
      <c r="B65" s="193"/>
      <c r="C65" s="209"/>
      <c r="D65" s="209"/>
      <c r="E65" s="209"/>
      <c r="F65" s="272"/>
      <c r="G65" s="273"/>
      <c r="H65" s="167"/>
      <c r="I65" s="272"/>
      <c r="J65" s="273"/>
      <c r="K65" s="167"/>
      <c r="L65" s="272"/>
      <c r="M65" s="273"/>
      <c r="N65" s="167"/>
      <c r="O65" s="272" t="s">
        <v>434</v>
      </c>
      <c r="P65" s="273" t="s">
        <v>427</v>
      </c>
      <c r="Q65" s="273" t="s">
        <v>427</v>
      </c>
      <c r="R65" s="273" t="s">
        <v>427</v>
      </c>
      <c r="S65" s="209" t="s">
        <v>371</v>
      </c>
      <c r="T65" s="209"/>
      <c r="U65" s="266" t="s">
        <v>13</v>
      </c>
      <c r="V65" s="254"/>
      <c r="W65" s="255"/>
      <c r="X65" s="255"/>
      <c r="Y65" s="256"/>
      <c r="Z65" s="256"/>
      <c r="AB65" s="162"/>
      <c r="AC65" s="170" t="str">
        <f t="shared" si="15"/>
        <v>N/A</v>
      </c>
      <c r="AD65" s="163"/>
    </row>
    <row r="66" spans="1:30" ht="57" x14ac:dyDescent="0.25">
      <c r="A66" s="192" t="s">
        <v>442</v>
      </c>
      <c r="B66" s="193"/>
      <c r="C66" s="209"/>
      <c r="D66" s="209"/>
      <c r="E66" s="209"/>
      <c r="F66" s="272"/>
      <c r="G66" s="273"/>
      <c r="H66" s="167"/>
      <c r="I66" s="272"/>
      <c r="J66" s="273"/>
      <c r="K66" s="167"/>
      <c r="L66" s="272"/>
      <c r="M66" s="273"/>
      <c r="N66" s="167"/>
      <c r="O66" s="272" t="s">
        <v>434</v>
      </c>
      <c r="P66" s="273">
        <v>650</v>
      </c>
      <c r="Q66" s="169">
        <f>ROUNDUP(P66*1.1,1)</f>
        <v>715</v>
      </c>
      <c r="R66" s="167">
        <f>+(Q66-P66)/P66</f>
        <v>0.1</v>
      </c>
      <c r="S66" s="209" t="s">
        <v>371</v>
      </c>
      <c r="T66" s="209"/>
      <c r="U66" s="266" t="s">
        <v>13</v>
      </c>
      <c r="V66" s="254"/>
      <c r="W66" s="255"/>
      <c r="X66" s="255"/>
      <c r="Y66" s="256"/>
      <c r="Z66" s="256"/>
      <c r="AB66" s="162"/>
      <c r="AC66" s="170" t="str">
        <f t="shared" si="15"/>
        <v>N/A</v>
      </c>
      <c r="AD66" s="163"/>
    </row>
    <row r="67" spans="1:30" ht="57" x14ac:dyDescent="0.25">
      <c r="A67" s="192" t="s">
        <v>443</v>
      </c>
      <c r="B67" s="193"/>
      <c r="C67" s="209"/>
      <c r="D67" s="209"/>
      <c r="E67" s="209"/>
      <c r="F67" s="272"/>
      <c r="G67" s="273"/>
      <c r="H67" s="167"/>
      <c r="I67" s="272"/>
      <c r="J67" s="273"/>
      <c r="K67" s="167"/>
      <c r="L67" s="272"/>
      <c r="M67" s="273"/>
      <c r="N67" s="167"/>
      <c r="O67" s="272" t="s">
        <v>434</v>
      </c>
      <c r="P67" s="273">
        <v>1150</v>
      </c>
      <c r="Q67" s="169">
        <f>ROUNDUP(P67*1.1,1)</f>
        <v>1265</v>
      </c>
      <c r="R67" s="167">
        <f>+(Q67-P67)/P67</f>
        <v>0.1</v>
      </c>
      <c r="S67" s="209" t="s">
        <v>371</v>
      </c>
      <c r="T67" s="209"/>
      <c r="U67" s="266" t="s">
        <v>13</v>
      </c>
      <c r="V67" s="254"/>
      <c r="W67" s="255"/>
      <c r="X67" s="255"/>
      <c r="Y67" s="256"/>
      <c r="Z67" s="256"/>
      <c r="AB67" s="162"/>
      <c r="AC67" s="170" t="str">
        <f t="shared" si="15"/>
        <v>N/A</v>
      </c>
      <c r="AD67" s="163"/>
    </row>
    <row r="68" spans="1:30" ht="57" x14ac:dyDescent="0.25">
      <c r="A68" s="192" t="s">
        <v>444</v>
      </c>
      <c r="B68" s="193"/>
      <c r="C68" s="209"/>
      <c r="D68" s="209"/>
      <c r="E68" s="209"/>
      <c r="F68" s="272"/>
      <c r="G68" s="273"/>
      <c r="H68" s="167"/>
      <c r="I68" s="272"/>
      <c r="J68" s="273"/>
      <c r="K68" s="167"/>
      <c r="L68" s="272"/>
      <c r="M68" s="273"/>
      <c r="N68" s="167"/>
      <c r="O68" s="272" t="s">
        <v>434</v>
      </c>
      <c r="P68" s="273">
        <v>2100</v>
      </c>
      <c r="Q68" s="169">
        <f>ROUNDUP(P68*1.1,1)</f>
        <v>2310</v>
      </c>
      <c r="R68" s="167">
        <f>+(Q68-P68)/P68</f>
        <v>0.1</v>
      </c>
      <c r="S68" s="209" t="s">
        <v>371</v>
      </c>
      <c r="T68" s="209"/>
      <c r="U68" s="266" t="s">
        <v>13</v>
      </c>
      <c r="V68" s="254"/>
      <c r="W68" s="255"/>
      <c r="X68" s="255"/>
      <c r="Y68" s="256"/>
      <c r="Z68" s="256"/>
      <c r="AB68" s="162"/>
      <c r="AC68" s="170" t="str">
        <f t="shared" si="15"/>
        <v>N/A</v>
      </c>
      <c r="AD68" s="163"/>
    </row>
    <row r="69" spans="1:30" ht="42.75" x14ac:dyDescent="0.25">
      <c r="A69" s="192" t="s">
        <v>445</v>
      </c>
      <c r="B69" s="193"/>
      <c r="C69" s="209"/>
      <c r="D69" s="209"/>
      <c r="E69" s="209"/>
      <c r="F69" s="272"/>
      <c r="G69" s="273"/>
      <c r="H69" s="167"/>
      <c r="I69" s="272"/>
      <c r="J69" s="273"/>
      <c r="K69" s="167"/>
      <c r="L69" s="272"/>
      <c r="M69" s="273"/>
      <c r="N69" s="167"/>
      <c r="O69" s="272" t="s">
        <v>434</v>
      </c>
      <c r="P69" s="273" t="s">
        <v>427</v>
      </c>
      <c r="Q69" s="273" t="s">
        <v>427</v>
      </c>
      <c r="R69" s="273" t="s">
        <v>427</v>
      </c>
      <c r="S69" s="209" t="s">
        <v>371</v>
      </c>
      <c r="T69" s="209"/>
      <c r="U69" s="266" t="s">
        <v>13</v>
      </c>
      <c r="V69" s="254"/>
      <c r="W69" s="255"/>
      <c r="X69" s="255"/>
      <c r="Y69" s="256"/>
      <c r="Z69" s="256"/>
      <c r="AB69" s="162"/>
      <c r="AC69" s="170" t="str">
        <f t="shared" si="15"/>
        <v>N/A</v>
      </c>
      <c r="AD69" s="163"/>
    </row>
    <row r="70" spans="1:30" ht="28.5" x14ac:dyDescent="0.25">
      <c r="A70" s="192" t="s">
        <v>446</v>
      </c>
      <c r="B70" s="193"/>
      <c r="C70" s="209"/>
      <c r="D70" s="209"/>
      <c r="E70" s="209"/>
      <c r="F70" s="272"/>
      <c r="G70" s="273"/>
      <c r="H70" s="167"/>
      <c r="I70" s="272"/>
      <c r="J70" s="273"/>
      <c r="K70" s="167"/>
      <c r="L70" s="272"/>
      <c r="M70" s="273"/>
      <c r="N70" s="167"/>
      <c r="O70" s="272" t="s">
        <v>434</v>
      </c>
      <c r="P70" s="273">
        <v>257.5</v>
      </c>
      <c r="Q70" s="169">
        <f>ROUNDUP(P70*1.1,1)</f>
        <v>283.3</v>
      </c>
      <c r="R70" s="167">
        <f>+(Q70-P70)/P70</f>
        <v>0.1001941747572816</v>
      </c>
      <c r="S70" s="209" t="s">
        <v>371</v>
      </c>
      <c r="T70" s="209"/>
      <c r="U70" s="266" t="s">
        <v>13</v>
      </c>
      <c r="V70" s="254"/>
      <c r="W70" s="255"/>
      <c r="X70" s="255"/>
      <c r="Y70" s="256"/>
      <c r="Z70" s="256"/>
      <c r="AB70" s="162"/>
      <c r="AC70" s="170" t="str">
        <f t="shared" si="15"/>
        <v>N/A</v>
      </c>
      <c r="AD70" s="163"/>
    </row>
    <row r="71" spans="1:30" ht="28.5" x14ac:dyDescent="0.25">
      <c r="A71" s="192" t="s">
        <v>447</v>
      </c>
      <c r="B71" s="193"/>
      <c r="C71" s="209"/>
      <c r="D71" s="209"/>
      <c r="E71" s="209"/>
      <c r="F71" s="272"/>
      <c r="G71" s="273"/>
      <c r="H71" s="167"/>
      <c r="I71" s="272"/>
      <c r="J71" s="273"/>
      <c r="K71" s="167"/>
      <c r="L71" s="272"/>
      <c r="M71" s="273"/>
      <c r="N71" s="167"/>
      <c r="O71" s="272" t="s">
        <v>434</v>
      </c>
      <c r="P71" s="273">
        <v>650</v>
      </c>
      <c r="Q71" s="169">
        <f>ROUNDUP(P71*1.1,1)</f>
        <v>715</v>
      </c>
      <c r="R71" s="167">
        <f>+(Q71-P71)/P71</f>
        <v>0.1</v>
      </c>
      <c r="S71" s="209" t="s">
        <v>371</v>
      </c>
      <c r="T71" s="209"/>
      <c r="U71" s="266" t="s">
        <v>13</v>
      </c>
      <c r="V71" s="254"/>
      <c r="W71" s="255"/>
      <c r="X71" s="255"/>
      <c r="Y71" s="256"/>
      <c r="Z71" s="256"/>
      <c r="AB71" s="162"/>
      <c r="AC71" s="170" t="str">
        <f t="shared" si="15"/>
        <v>N/A</v>
      </c>
      <c r="AD71" s="163"/>
    </row>
    <row r="72" spans="1:30" ht="28.5" x14ac:dyDescent="0.25">
      <c r="A72" s="192" t="s">
        <v>448</v>
      </c>
      <c r="B72" s="193"/>
      <c r="C72" s="209"/>
      <c r="D72" s="209"/>
      <c r="E72" s="209"/>
      <c r="F72" s="272"/>
      <c r="G72" s="273"/>
      <c r="H72" s="167"/>
      <c r="I72" s="272"/>
      <c r="J72" s="273"/>
      <c r="K72" s="167"/>
      <c r="L72" s="272"/>
      <c r="M72" s="273"/>
      <c r="N72" s="167"/>
      <c r="O72" s="272" t="s">
        <v>434</v>
      </c>
      <c r="P72" s="273">
        <v>1150</v>
      </c>
      <c r="Q72" s="169">
        <f>ROUNDUP(P72*1.1,1)</f>
        <v>1265</v>
      </c>
      <c r="R72" s="167">
        <f>+(Q72-P72)/P72</f>
        <v>0.1</v>
      </c>
      <c r="S72" s="209" t="s">
        <v>371</v>
      </c>
      <c r="T72" s="209"/>
      <c r="U72" s="266" t="s">
        <v>13</v>
      </c>
      <c r="V72" s="254"/>
      <c r="W72" s="255"/>
      <c r="X72" s="255"/>
      <c r="Y72" s="256"/>
      <c r="Z72" s="256"/>
      <c r="AB72" s="162"/>
      <c r="AC72" s="170" t="str">
        <f t="shared" si="15"/>
        <v>N/A</v>
      </c>
      <c r="AD72" s="163"/>
    </row>
    <row r="73" spans="1:30" ht="28.5" x14ac:dyDescent="0.25">
      <c r="A73" s="192" t="s">
        <v>449</v>
      </c>
      <c r="B73" s="193"/>
      <c r="C73" s="209"/>
      <c r="D73" s="209"/>
      <c r="E73" s="209"/>
      <c r="F73" s="272"/>
      <c r="G73" s="273"/>
      <c r="H73" s="167"/>
      <c r="I73" s="272"/>
      <c r="J73" s="273"/>
      <c r="K73" s="167"/>
      <c r="L73" s="272"/>
      <c r="M73" s="273"/>
      <c r="N73" s="167"/>
      <c r="O73" s="272" t="s">
        <v>434</v>
      </c>
      <c r="P73" s="273" t="s">
        <v>427</v>
      </c>
      <c r="Q73" s="273" t="s">
        <v>427</v>
      </c>
      <c r="R73" s="273" t="s">
        <v>427</v>
      </c>
      <c r="S73" s="209" t="s">
        <v>371</v>
      </c>
      <c r="T73" s="209"/>
      <c r="U73" s="266" t="s">
        <v>13</v>
      </c>
      <c r="V73" s="254"/>
      <c r="W73" s="255"/>
      <c r="X73" s="255"/>
      <c r="Y73" s="256"/>
      <c r="Z73" s="256"/>
      <c r="AB73" s="162"/>
      <c r="AC73" s="170" t="str">
        <f t="shared" si="15"/>
        <v>N/A</v>
      </c>
      <c r="AD73" s="163"/>
    </row>
    <row r="74" spans="1:30" ht="28.5" x14ac:dyDescent="0.25">
      <c r="A74" s="192" t="s">
        <v>450</v>
      </c>
      <c r="B74" s="193"/>
      <c r="C74" s="209"/>
      <c r="D74" s="209"/>
      <c r="E74" s="209"/>
      <c r="F74" s="272"/>
      <c r="G74" s="273"/>
      <c r="H74" s="167"/>
      <c r="I74" s="272"/>
      <c r="J74" s="273"/>
      <c r="K74" s="167"/>
      <c r="L74" s="272"/>
      <c r="M74" s="273"/>
      <c r="N74" s="167"/>
      <c r="O74" s="272" t="s">
        <v>434</v>
      </c>
      <c r="P74" s="273">
        <v>357.5</v>
      </c>
      <c r="Q74" s="169">
        <f>ROUNDUP(P74*1.1,1)</f>
        <v>393.3</v>
      </c>
      <c r="R74" s="167">
        <f>+(Q74-P74)/P74</f>
        <v>0.10013986013986018</v>
      </c>
      <c r="S74" s="209" t="s">
        <v>371</v>
      </c>
      <c r="T74" s="209"/>
      <c r="U74" s="266" t="s">
        <v>13</v>
      </c>
      <c r="V74" s="254"/>
      <c r="W74" s="255"/>
      <c r="X74" s="255"/>
      <c r="Y74" s="256"/>
      <c r="Z74" s="256"/>
      <c r="AB74" s="162"/>
      <c r="AC74" s="170" t="str">
        <f t="shared" si="15"/>
        <v>N/A</v>
      </c>
      <c r="AD74" s="163"/>
    </row>
    <row r="75" spans="1:30" ht="28.5" x14ac:dyDescent="0.25">
      <c r="A75" s="192" t="s">
        <v>451</v>
      </c>
      <c r="B75" s="193"/>
      <c r="C75" s="209"/>
      <c r="D75" s="209"/>
      <c r="E75" s="209"/>
      <c r="F75" s="272"/>
      <c r="G75" s="273"/>
      <c r="H75" s="167"/>
      <c r="I75" s="272"/>
      <c r="J75" s="273"/>
      <c r="K75" s="167"/>
      <c r="L75" s="272"/>
      <c r="M75" s="273"/>
      <c r="N75" s="167"/>
      <c r="O75" s="272" t="s">
        <v>434</v>
      </c>
      <c r="P75" s="273">
        <v>475</v>
      </c>
      <c r="Q75" s="169">
        <f>ROUNDUP(P75*1.1,1)</f>
        <v>522.5</v>
      </c>
      <c r="R75" s="167">
        <f>+(Q75-P75)/P75</f>
        <v>0.1</v>
      </c>
      <c r="S75" s="209" t="s">
        <v>371</v>
      </c>
      <c r="T75" s="209"/>
      <c r="U75" s="266" t="s">
        <v>13</v>
      </c>
      <c r="V75" s="254"/>
      <c r="W75" s="255"/>
      <c r="X75" s="255"/>
      <c r="Y75" s="256"/>
      <c r="Z75" s="256"/>
      <c r="AB75" s="162"/>
      <c r="AC75" s="170" t="str">
        <f t="shared" si="15"/>
        <v>N/A</v>
      </c>
      <c r="AD75" s="163"/>
    </row>
    <row r="76" spans="1:30" ht="28.5" x14ac:dyDescent="0.25">
      <c r="A76" s="192" t="s">
        <v>452</v>
      </c>
      <c r="B76" s="193"/>
      <c r="C76" s="209"/>
      <c r="D76" s="209"/>
      <c r="E76" s="209"/>
      <c r="F76" s="272"/>
      <c r="G76" s="273"/>
      <c r="H76" s="167"/>
      <c r="I76" s="272"/>
      <c r="J76" s="273"/>
      <c r="K76" s="167"/>
      <c r="L76" s="272"/>
      <c r="M76" s="273"/>
      <c r="N76" s="167"/>
      <c r="O76" s="272" t="s">
        <v>434</v>
      </c>
      <c r="P76" s="273">
        <v>650</v>
      </c>
      <c r="Q76" s="169">
        <f>ROUNDUP(P76*1.1,1)</f>
        <v>715</v>
      </c>
      <c r="R76" s="167">
        <f>+(Q76-P76)/P76</f>
        <v>0.1</v>
      </c>
      <c r="S76" s="209" t="s">
        <v>371</v>
      </c>
      <c r="T76" s="209"/>
      <c r="U76" s="266" t="s">
        <v>13</v>
      </c>
      <c r="V76" s="254"/>
      <c r="W76" s="255"/>
      <c r="X76" s="255"/>
      <c r="Y76" s="256"/>
      <c r="Z76" s="256"/>
      <c r="AB76" s="162"/>
      <c r="AC76" s="170" t="str">
        <f t="shared" si="15"/>
        <v>N/A</v>
      </c>
      <c r="AD76" s="163"/>
    </row>
    <row r="77" spans="1:30" ht="28.5" x14ac:dyDescent="0.25">
      <c r="A77" s="192" t="s">
        <v>453</v>
      </c>
      <c r="B77" s="193"/>
      <c r="C77" s="209"/>
      <c r="D77" s="209"/>
      <c r="E77" s="209"/>
      <c r="F77" s="272"/>
      <c r="G77" s="273"/>
      <c r="H77" s="167"/>
      <c r="I77" s="272"/>
      <c r="J77" s="273"/>
      <c r="K77" s="167"/>
      <c r="L77" s="272"/>
      <c r="M77" s="273"/>
      <c r="N77" s="167"/>
      <c r="O77" s="272" t="s">
        <v>434</v>
      </c>
      <c r="P77" s="273" t="s">
        <v>427</v>
      </c>
      <c r="Q77" s="273" t="s">
        <v>427</v>
      </c>
      <c r="R77" s="273" t="s">
        <v>427</v>
      </c>
      <c r="S77" s="209" t="s">
        <v>371</v>
      </c>
      <c r="T77" s="209"/>
      <c r="U77" s="266" t="s">
        <v>13</v>
      </c>
      <c r="V77" s="254"/>
      <c r="W77" s="255"/>
      <c r="X77" s="255"/>
      <c r="Y77" s="256"/>
      <c r="Z77" s="256"/>
      <c r="AB77" s="162"/>
      <c r="AC77" s="170" t="str">
        <f t="shared" si="15"/>
        <v>N/A</v>
      </c>
      <c r="AD77" s="163"/>
    </row>
    <row r="78" spans="1:30" ht="28.5" x14ac:dyDescent="0.25">
      <c r="A78" s="192" t="s">
        <v>454</v>
      </c>
      <c r="B78" s="193"/>
      <c r="C78" s="209"/>
      <c r="D78" s="209"/>
      <c r="E78" s="209"/>
      <c r="F78" s="272"/>
      <c r="G78" s="273"/>
      <c r="H78" s="167"/>
      <c r="I78" s="272"/>
      <c r="J78" s="273"/>
      <c r="K78" s="167"/>
      <c r="L78" s="272"/>
      <c r="M78" s="273"/>
      <c r="N78" s="167"/>
      <c r="O78" s="272" t="s">
        <v>434</v>
      </c>
      <c r="P78" s="273" t="s">
        <v>427</v>
      </c>
      <c r="Q78" s="273" t="s">
        <v>427</v>
      </c>
      <c r="R78" s="273" t="s">
        <v>427</v>
      </c>
      <c r="S78" s="209" t="s">
        <v>371</v>
      </c>
      <c r="T78" s="209"/>
      <c r="U78" s="266" t="s">
        <v>13</v>
      </c>
      <c r="V78" s="254"/>
      <c r="W78" s="255"/>
      <c r="X78" s="255"/>
      <c r="Y78" s="256"/>
      <c r="Z78" s="256"/>
      <c r="AB78" s="162"/>
      <c r="AC78" s="170" t="str">
        <f t="shared" si="15"/>
        <v>N/A</v>
      </c>
      <c r="AD78" s="163"/>
    </row>
    <row r="79" spans="1:30" ht="28.5" x14ac:dyDescent="0.25">
      <c r="A79" s="192" t="s">
        <v>455</v>
      </c>
      <c r="B79" s="193"/>
      <c r="C79" s="209"/>
      <c r="D79" s="209"/>
      <c r="E79" s="209"/>
      <c r="F79" s="272"/>
      <c r="G79" s="273"/>
      <c r="H79" s="167"/>
      <c r="I79" s="272"/>
      <c r="J79" s="273"/>
      <c r="K79" s="167"/>
      <c r="L79" s="272"/>
      <c r="M79" s="273"/>
      <c r="N79" s="167"/>
      <c r="O79" s="272" t="s">
        <v>434</v>
      </c>
      <c r="P79" s="273">
        <v>230</v>
      </c>
      <c r="Q79" s="169">
        <f>ROUNDUP(P79*1.1,1)</f>
        <v>253</v>
      </c>
      <c r="R79" s="167">
        <f>+(Q79-P79)/P79</f>
        <v>0.1</v>
      </c>
      <c r="S79" s="209" t="s">
        <v>371</v>
      </c>
      <c r="T79" s="209"/>
      <c r="U79" s="266" t="s">
        <v>13</v>
      </c>
      <c r="V79" s="254"/>
      <c r="W79" s="255"/>
      <c r="X79" s="255"/>
      <c r="Y79" s="256"/>
      <c r="Z79" s="256"/>
      <c r="AB79" s="162"/>
      <c r="AC79" s="170" t="str">
        <f t="shared" si="15"/>
        <v>N/A</v>
      </c>
      <c r="AD79" s="163"/>
    </row>
    <row r="80" spans="1:30" ht="29.25" thickBot="1" x14ac:dyDescent="0.3">
      <c r="A80" s="213" t="s">
        <v>456</v>
      </c>
      <c r="B80" s="244"/>
      <c r="C80" s="218"/>
      <c r="D80" s="218"/>
      <c r="E80" s="218"/>
      <c r="F80" s="274"/>
      <c r="G80" s="275"/>
      <c r="H80" s="216"/>
      <c r="I80" s="274"/>
      <c r="J80" s="275"/>
      <c r="K80" s="216"/>
      <c r="L80" s="274"/>
      <c r="M80" s="275"/>
      <c r="N80" s="216"/>
      <c r="O80" s="274" t="s">
        <v>434</v>
      </c>
      <c r="P80" s="275">
        <v>100</v>
      </c>
      <c r="Q80" s="169">
        <f>ROUNDUP(P80*1.1,1)</f>
        <v>110</v>
      </c>
      <c r="R80" s="216">
        <f>+(Q80-P80)/P80</f>
        <v>0.1</v>
      </c>
      <c r="S80" s="218" t="s">
        <v>371</v>
      </c>
      <c r="T80" s="218"/>
      <c r="U80" s="276" t="s">
        <v>13</v>
      </c>
      <c r="V80" s="254"/>
      <c r="W80" s="255"/>
      <c r="X80" s="255"/>
      <c r="Y80" s="256"/>
      <c r="Z80" s="256"/>
      <c r="AB80" s="180"/>
      <c r="AC80" s="181" t="str">
        <f t="shared" si="15"/>
        <v>N/A</v>
      </c>
      <c r="AD80" s="182"/>
    </row>
    <row r="81" spans="1:30" ht="60" x14ac:dyDescent="0.25">
      <c r="A81" s="142" t="s">
        <v>425</v>
      </c>
      <c r="B81" s="143"/>
      <c r="C81" s="144" t="s">
        <v>350</v>
      </c>
      <c r="D81" s="144" t="s">
        <v>351</v>
      </c>
      <c r="E81" s="145" t="s">
        <v>5</v>
      </c>
      <c r="F81" s="146" t="s">
        <v>352</v>
      </c>
      <c r="G81" s="146" t="s">
        <v>353</v>
      </c>
      <c r="H81" s="146" t="s">
        <v>354</v>
      </c>
      <c r="I81" s="146" t="s">
        <v>355</v>
      </c>
      <c r="J81" s="146" t="s">
        <v>356</v>
      </c>
      <c r="K81" s="146" t="s">
        <v>354</v>
      </c>
      <c r="L81" s="146" t="s">
        <v>357</v>
      </c>
      <c r="M81" s="146" t="s">
        <v>358</v>
      </c>
      <c r="N81" s="146" t="s">
        <v>354</v>
      </c>
      <c r="O81" s="146" t="s">
        <v>359</v>
      </c>
      <c r="P81" s="147" t="s">
        <v>360</v>
      </c>
      <c r="Q81" s="147" t="s">
        <v>4</v>
      </c>
      <c r="R81" s="147" t="s">
        <v>354</v>
      </c>
      <c r="S81" s="146" t="s">
        <v>6</v>
      </c>
      <c r="T81" s="146" t="s">
        <v>7</v>
      </c>
      <c r="U81" s="148" t="s">
        <v>8</v>
      </c>
      <c r="Y81" s="150" t="s">
        <v>362</v>
      </c>
      <c r="Z81" s="151" t="s">
        <v>363</v>
      </c>
      <c r="AB81" s="189"/>
      <c r="AC81" s="277"/>
      <c r="AD81" s="278"/>
    </row>
    <row r="82" spans="1:30" ht="28.5" x14ac:dyDescent="0.25">
      <c r="A82" s="207" t="s">
        <v>457</v>
      </c>
      <c r="B82" s="267"/>
      <c r="C82" s="209"/>
      <c r="D82" s="209"/>
      <c r="E82" s="209"/>
      <c r="F82" s="209"/>
      <c r="G82" s="169"/>
      <c r="H82" s="167"/>
      <c r="I82" s="209"/>
      <c r="J82" s="169"/>
      <c r="K82" s="167"/>
      <c r="L82" s="209"/>
      <c r="M82" s="169"/>
      <c r="N82" s="167"/>
      <c r="O82" s="209"/>
      <c r="P82" s="169"/>
      <c r="Q82" s="169"/>
      <c r="R82" s="167"/>
      <c r="S82" s="209"/>
      <c r="T82" s="209"/>
      <c r="U82" s="266"/>
      <c r="W82" s="136" t="s">
        <v>458</v>
      </c>
      <c r="Y82" s="161"/>
      <c r="Z82" s="161"/>
      <c r="AB82" s="162"/>
      <c r="AC82" s="279"/>
      <c r="AD82" s="280"/>
    </row>
    <row r="83" spans="1:30" ht="71.25" x14ac:dyDescent="0.25">
      <c r="A83" s="281" t="s">
        <v>459</v>
      </c>
      <c r="B83" s="282"/>
      <c r="C83" s="269"/>
      <c r="D83" s="283"/>
      <c r="E83" s="269"/>
      <c r="F83" s="284"/>
      <c r="G83" s="285"/>
      <c r="H83" s="237"/>
      <c r="I83" s="285"/>
      <c r="J83" s="239"/>
      <c r="K83" s="237"/>
      <c r="L83" s="285"/>
      <c r="M83" s="239"/>
      <c r="N83" s="237"/>
      <c r="O83" s="285" t="s">
        <v>434</v>
      </c>
      <c r="P83" s="286" t="s">
        <v>460</v>
      </c>
      <c r="Q83" s="287" t="s">
        <v>461</v>
      </c>
      <c r="R83" s="237"/>
      <c r="S83" s="269" t="s">
        <v>371</v>
      </c>
      <c r="T83" s="269"/>
      <c r="U83" s="266" t="s">
        <v>13</v>
      </c>
      <c r="V83" s="254"/>
      <c r="W83" s="255"/>
      <c r="X83" s="255"/>
      <c r="Y83" s="256"/>
      <c r="Z83" s="256"/>
      <c r="AB83" s="288"/>
      <c r="AC83" s="279" t="str">
        <f>IF(AB83=0,"N/A",(AB83-P83)/P83)</f>
        <v>N/A</v>
      </c>
      <c r="AD83" s="280"/>
    </row>
    <row r="84" spans="1:30" ht="71.25" x14ac:dyDescent="0.25">
      <c r="A84" s="281" t="s">
        <v>462</v>
      </c>
      <c r="B84" s="282"/>
      <c r="C84" s="269"/>
      <c r="D84" s="283"/>
      <c r="E84" s="269"/>
      <c r="F84" s="284"/>
      <c r="G84" s="285"/>
      <c r="H84" s="237"/>
      <c r="I84" s="285"/>
      <c r="J84" s="239"/>
      <c r="K84" s="237"/>
      <c r="L84" s="285"/>
      <c r="M84" s="239"/>
      <c r="N84" s="237"/>
      <c r="O84" s="285" t="s">
        <v>434</v>
      </c>
      <c r="P84" s="286" t="s">
        <v>463</v>
      </c>
      <c r="Q84" s="287" t="s">
        <v>464</v>
      </c>
      <c r="R84" s="237"/>
      <c r="S84" s="269" t="s">
        <v>371</v>
      </c>
      <c r="T84" s="269"/>
      <c r="U84" s="266" t="s">
        <v>13</v>
      </c>
      <c r="V84" s="254"/>
      <c r="W84" s="255"/>
      <c r="X84" s="255"/>
      <c r="Y84" s="256"/>
      <c r="Z84" s="256"/>
      <c r="AB84" s="288"/>
      <c r="AC84" s="279" t="str">
        <f>IF(AB84=0,"N/A",(AB84-P84)/P84)</f>
        <v>N/A</v>
      </c>
      <c r="AD84" s="280"/>
    </row>
    <row r="85" spans="1:30" x14ac:dyDescent="0.25">
      <c r="A85" s="281" t="s">
        <v>465</v>
      </c>
      <c r="B85" s="282"/>
      <c r="C85" s="269"/>
      <c r="D85" s="283"/>
      <c r="E85" s="269"/>
      <c r="F85" s="284"/>
      <c r="G85" s="285"/>
      <c r="H85" s="237"/>
      <c r="I85" s="285"/>
      <c r="J85" s="239"/>
      <c r="K85" s="237"/>
      <c r="L85" s="285"/>
      <c r="M85" s="239"/>
      <c r="N85" s="237"/>
      <c r="O85" s="285" t="s">
        <v>434</v>
      </c>
      <c r="P85" s="289">
        <v>40</v>
      </c>
      <c r="Q85" s="169">
        <f>ROUNDUP(P85*1.1,1)</f>
        <v>44</v>
      </c>
      <c r="R85" s="237">
        <f>+(Q85-P85)/P85</f>
        <v>0.1</v>
      </c>
      <c r="S85" s="269" t="s">
        <v>371</v>
      </c>
      <c r="T85" s="269"/>
      <c r="U85" s="266" t="s">
        <v>13</v>
      </c>
      <c r="V85" s="254"/>
      <c r="W85" s="255"/>
      <c r="X85" s="255"/>
      <c r="Y85" s="256"/>
      <c r="Z85" s="256"/>
      <c r="AB85" s="162"/>
      <c r="AC85" s="279" t="str">
        <f>IF(AB85=0,"N/A",(AB85-P85)/P85)</f>
        <v>N/A</v>
      </c>
      <c r="AD85" s="280"/>
    </row>
    <row r="86" spans="1:30" x14ac:dyDescent="0.25">
      <c r="A86" s="281" t="s">
        <v>466</v>
      </c>
      <c r="B86" s="282"/>
      <c r="C86" s="269"/>
      <c r="D86" s="283"/>
      <c r="E86" s="269"/>
      <c r="F86" s="284"/>
      <c r="G86" s="285"/>
      <c r="H86" s="237"/>
      <c r="I86" s="285"/>
      <c r="J86" s="239"/>
      <c r="K86" s="237"/>
      <c r="L86" s="285"/>
      <c r="M86" s="239"/>
      <c r="N86" s="237"/>
      <c r="O86" s="285" t="s">
        <v>434</v>
      </c>
      <c r="P86" s="289">
        <v>75</v>
      </c>
      <c r="Q86" s="169">
        <f>ROUNDUP(P86*1.1,1)</f>
        <v>82.5</v>
      </c>
      <c r="R86" s="237">
        <f>+(Q86-P86)/P86</f>
        <v>0.1</v>
      </c>
      <c r="S86" s="269" t="s">
        <v>371</v>
      </c>
      <c r="T86" s="269"/>
      <c r="U86" s="266" t="s">
        <v>13</v>
      </c>
      <c r="V86" s="254"/>
      <c r="W86" s="255"/>
      <c r="X86" s="255"/>
      <c r="Y86" s="256"/>
      <c r="Z86" s="256"/>
      <c r="AB86" s="162"/>
      <c r="AC86" s="279" t="str">
        <f>IF(AB86=0,"N/A",(AB86-P86)/P86)</f>
        <v>N/A</v>
      </c>
      <c r="AD86" s="280"/>
    </row>
    <row r="87" spans="1:30" ht="15" x14ac:dyDescent="0.25">
      <c r="A87" s="290" t="s">
        <v>467</v>
      </c>
      <c r="B87" s="291"/>
      <c r="C87" s="269"/>
      <c r="D87" s="283" t="s">
        <v>309</v>
      </c>
      <c r="E87" s="269" t="s">
        <v>468</v>
      </c>
      <c r="F87" s="292"/>
      <c r="G87" s="285"/>
      <c r="H87" s="237"/>
      <c r="I87" s="293"/>
      <c r="J87" s="285"/>
      <c r="K87" s="237"/>
      <c r="L87" s="293"/>
      <c r="M87" s="285"/>
      <c r="N87" s="237"/>
      <c r="O87" s="293"/>
      <c r="P87" s="285"/>
      <c r="Q87" s="285"/>
      <c r="R87" s="237"/>
      <c r="S87" s="269"/>
      <c r="T87" s="269"/>
      <c r="U87" s="270"/>
      <c r="Y87" s="161"/>
      <c r="Z87" s="161"/>
      <c r="AB87" s="162"/>
      <c r="AC87" s="279"/>
      <c r="AD87" s="280"/>
    </row>
    <row r="88" spans="1:30" ht="28.5" x14ac:dyDescent="0.25">
      <c r="A88" s="200" t="s">
        <v>469</v>
      </c>
      <c r="B88" s="294"/>
      <c r="C88" s="209"/>
      <c r="D88" s="263"/>
      <c r="E88" s="209"/>
      <c r="F88" s="272"/>
      <c r="G88" s="295"/>
      <c r="H88" s="226"/>
      <c r="I88" s="296"/>
      <c r="J88" s="295"/>
      <c r="K88" s="226"/>
      <c r="L88" s="296"/>
      <c r="M88" s="295"/>
      <c r="N88" s="226"/>
      <c r="O88" s="296" t="s">
        <v>434</v>
      </c>
      <c r="P88" s="295">
        <v>50</v>
      </c>
      <c r="Q88" s="169">
        <f t="shared" ref="Q88:Q93" si="16">ROUNDUP(P88*1.1,1)</f>
        <v>55</v>
      </c>
      <c r="R88" s="226">
        <f t="shared" ref="R88:R93" si="17">+(Q88-P88)/P88</f>
        <v>0.1</v>
      </c>
      <c r="S88" s="199" t="s">
        <v>371</v>
      </c>
      <c r="T88" s="199"/>
      <c r="U88" s="266" t="s">
        <v>13</v>
      </c>
      <c r="V88" s="254"/>
      <c r="W88" s="297"/>
      <c r="X88" s="297"/>
      <c r="Y88" s="256"/>
      <c r="Z88" s="256"/>
      <c r="AB88" s="162"/>
      <c r="AC88" s="279" t="str">
        <f t="shared" ref="AC88:AC93" si="18">IF(AB88=0,"N/A",(AB88-P88)/P88)</f>
        <v>N/A</v>
      </c>
      <c r="AD88" s="280"/>
    </row>
    <row r="89" spans="1:30" ht="28.5" x14ac:dyDescent="0.25">
      <c r="A89" s="200" t="s">
        <v>470</v>
      </c>
      <c r="B89" s="294"/>
      <c r="C89" s="209"/>
      <c r="D89" s="263"/>
      <c r="E89" s="209"/>
      <c r="F89" s="272"/>
      <c r="G89" s="295"/>
      <c r="H89" s="226"/>
      <c r="I89" s="296"/>
      <c r="J89" s="295"/>
      <c r="K89" s="226"/>
      <c r="L89" s="296"/>
      <c r="M89" s="295"/>
      <c r="N89" s="226"/>
      <c r="O89" s="296" t="s">
        <v>434</v>
      </c>
      <c r="P89" s="295">
        <v>30</v>
      </c>
      <c r="Q89" s="169">
        <f t="shared" si="16"/>
        <v>33</v>
      </c>
      <c r="R89" s="226">
        <f t="shared" si="17"/>
        <v>0.1</v>
      </c>
      <c r="S89" s="199" t="s">
        <v>371</v>
      </c>
      <c r="T89" s="199"/>
      <c r="U89" s="266" t="s">
        <v>13</v>
      </c>
      <c r="V89" s="254"/>
      <c r="W89" s="297"/>
      <c r="X89" s="297"/>
      <c r="Y89" s="256"/>
      <c r="Z89" s="256"/>
      <c r="AB89" s="162"/>
      <c r="AC89" s="279" t="str">
        <f t="shared" si="18"/>
        <v>N/A</v>
      </c>
      <c r="AD89" s="280"/>
    </row>
    <row r="90" spans="1:30" ht="28.5" x14ac:dyDescent="0.25">
      <c r="A90" s="200" t="s">
        <v>471</v>
      </c>
      <c r="B90" s="294"/>
      <c r="C90" s="209"/>
      <c r="D90" s="263"/>
      <c r="E90" s="209"/>
      <c r="F90" s="272"/>
      <c r="G90" s="295"/>
      <c r="H90" s="226"/>
      <c r="I90" s="296"/>
      <c r="J90" s="295"/>
      <c r="K90" s="226"/>
      <c r="L90" s="296"/>
      <c r="M90" s="295"/>
      <c r="N90" s="226"/>
      <c r="O90" s="296" t="s">
        <v>434</v>
      </c>
      <c r="P90" s="295">
        <v>20</v>
      </c>
      <c r="Q90" s="169">
        <f t="shared" si="16"/>
        <v>22</v>
      </c>
      <c r="R90" s="226">
        <f t="shared" si="17"/>
        <v>0.1</v>
      </c>
      <c r="S90" s="199" t="s">
        <v>371</v>
      </c>
      <c r="T90" s="199"/>
      <c r="U90" s="266" t="s">
        <v>13</v>
      </c>
      <c r="V90" s="254"/>
      <c r="W90" s="297"/>
      <c r="X90" s="297"/>
      <c r="Y90" s="256"/>
      <c r="Z90" s="256"/>
      <c r="AB90" s="162"/>
      <c r="AC90" s="279" t="str">
        <f t="shared" si="18"/>
        <v>N/A</v>
      </c>
      <c r="AD90" s="280"/>
    </row>
    <row r="91" spans="1:30" ht="28.5" x14ac:dyDescent="0.25">
      <c r="A91" s="200" t="s">
        <v>472</v>
      </c>
      <c r="B91" s="294"/>
      <c r="C91" s="209"/>
      <c r="D91" s="263"/>
      <c r="E91" s="209"/>
      <c r="F91" s="272"/>
      <c r="G91" s="295"/>
      <c r="H91" s="226"/>
      <c r="I91" s="296"/>
      <c r="J91" s="295"/>
      <c r="K91" s="226"/>
      <c r="L91" s="296"/>
      <c r="M91" s="295"/>
      <c r="N91" s="226"/>
      <c r="O91" s="296" t="s">
        <v>434</v>
      </c>
      <c r="P91" s="295">
        <v>20</v>
      </c>
      <c r="Q91" s="169">
        <f t="shared" si="16"/>
        <v>22</v>
      </c>
      <c r="R91" s="226">
        <f t="shared" si="17"/>
        <v>0.1</v>
      </c>
      <c r="S91" s="199" t="s">
        <v>371</v>
      </c>
      <c r="T91" s="199"/>
      <c r="U91" s="266" t="s">
        <v>13</v>
      </c>
      <c r="V91" s="254"/>
      <c r="W91" s="297"/>
      <c r="X91" s="297"/>
      <c r="Y91" s="256"/>
      <c r="Z91" s="256"/>
      <c r="AB91" s="162"/>
      <c r="AC91" s="279" t="str">
        <f t="shared" si="18"/>
        <v>N/A</v>
      </c>
      <c r="AD91" s="280"/>
    </row>
    <row r="92" spans="1:30" x14ac:dyDescent="0.25">
      <c r="A92" s="200" t="s">
        <v>473</v>
      </c>
      <c r="B92" s="294"/>
      <c r="C92" s="209"/>
      <c r="D92" s="263"/>
      <c r="E92" s="209"/>
      <c r="F92" s="272"/>
      <c r="G92" s="295"/>
      <c r="H92" s="226"/>
      <c r="I92" s="296"/>
      <c r="J92" s="295"/>
      <c r="K92" s="226"/>
      <c r="L92" s="296"/>
      <c r="M92" s="295"/>
      <c r="N92" s="226"/>
      <c r="O92" s="296" t="s">
        <v>434</v>
      </c>
      <c r="P92" s="295">
        <v>5</v>
      </c>
      <c r="Q92" s="169">
        <f t="shared" si="16"/>
        <v>5.5</v>
      </c>
      <c r="R92" s="226">
        <f t="shared" si="17"/>
        <v>0.1</v>
      </c>
      <c r="S92" s="199" t="s">
        <v>371</v>
      </c>
      <c r="T92" s="199"/>
      <c r="U92" s="266" t="s">
        <v>13</v>
      </c>
      <c r="V92" s="254"/>
      <c r="W92" s="297"/>
      <c r="X92" s="297"/>
      <c r="Y92" s="256"/>
      <c r="Z92" s="256"/>
      <c r="AB92" s="162"/>
      <c r="AC92" s="279" t="str">
        <f t="shared" si="18"/>
        <v>N/A</v>
      </c>
      <c r="AD92" s="280"/>
    </row>
    <row r="93" spans="1:30" ht="28.5" x14ac:dyDescent="0.25">
      <c r="A93" s="200" t="s">
        <v>474</v>
      </c>
      <c r="B93" s="294"/>
      <c r="C93" s="209"/>
      <c r="D93" s="263"/>
      <c r="E93" s="209"/>
      <c r="F93" s="272"/>
      <c r="G93" s="295"/>
      <c r="H93" s="226"/>
      <c r="I93" s="296"/>
      <c r="J93" s="295"/>
      <c r="K93" s="226"/>
      <c r="L93" s="296"/>
      <c r="M93" s="295"/>
      <c r="N93" s="226"/>
      <c r="O93" s="296" t="s">
        <v>434</v>
      </c>
      <c r="P93" s="295">
        <v>50</v>
      </c>
      <c r="Q93" s="169">
        <f t="shared" si="16"/>
        <v>55</v>
      </c>
      <c r="R93" s="226">
        <f t="shared" si="17"/>
        <v>0.1</v>
      </c>
      <c r="S93" s="199" t="s">
        <v>371</v>
      </c>
      <c r="T93" s="199"/>
      <c r="U93" s="266" t="s">
        <v>13</v>
      </c>
      <c r="V93" s="254"/>
      <c r="W93" s="297"/>
      <c r="X93" s="297"/>
      <c r="Y93" s="256"/>
      <c r="Z93" s="256"/>
      <c r="AB93" s="162"/>
      <c r="AC93" s="279" t="str">
        <f t="shared" si="18"/>
        <v>N/A</v>
      </c>
      <c r="AD93" s="280"/>
    </row>
    <row r="94" spans="1:30" ht="30" x14ac:dyDescent="0.25">
      <c r="A94" s="298" t="s">
        <v>475</v>
      </c>
      <c r="B94" s="299"/>
      <c r="C94" s="209"/>
      <c r="D94" s="263"/>
      <c r="E94" s="209"/>
      <c r="F94" s="300"/>
      <c r="G94" s="204"/>
      <c r="H94" s="226"/>
      <c r="I94" s="301"/>
      <c r="J94" s="204"/>
      <c r="K94" s="226"/>
      <c r="L94" s="301"/>
      <c r="M94" s="204"/>
      <c r="N94" s="226"/>
      <c r="O94" s="301"/>
      <c r="P94" s="204"/>
      <c r="Q94" s="204"/>
      <c r="R94" s="226"/>
      <c r="S94" s="199"/>
      <c r="T94" s="199"/>
      <c r="U94" s="266"/>
      <c r="Y94" s="161"/>
      <c r="Z94" s="161"/>
      <c r="AB94" s="162"/>
      <c r="AC94" s="279"/>
      <c r="AD94" s="280"/>
    </row>
    <row r="95" spans="1:30" ht="28.5" x14ac:dyDescent="0.25">
      <c r="A95" s="200" t="s">
        <v>476</v>
      </c>
      <c r="B95" s="294"/>
      <c r="C95" s="209" t="s">
        <v>477</v>
      </c>
      <c r="D95" s="263" t="s">
        <v>309</v>
      </c>
      <c r="E95" s="209" t="s">
        <v>468</v>
      </c>
      <c r="F95" s="302" t="s">
        <v>478</v>
      </c>
      <c r="G95" s="295">
        <v>60</v>
      </c>
      <c r="H95" s="226"/>
      <c r="I95" s="273">
        <f>G95</f>
        <v>60</v>
      </c>
      <c r="J95" s="169">
        <f>ROUNDUP(I95*1.03,1)</f>
        <v>61.8</v>
      </c>
      <c r="K95" s="167">
        <f>+(J95-I95)/I95</f>
        <v>2.9999999999999954E-2</v>
      </c>
      <c r="L95" s="273">
        <f>J95</f>
        <v>61.8</v>
      </c>
      <c r="M95" s="169">
        <f>ROUNDUP(L95*1.03,1)</f>
        <v>63.7</v>
      </c>
      <c r="N95" s="167">
        <f>+(M95-L95)/L95</f>
        <v>3.0744336569579381E-2</v>
      </c>
      <c r="O95" s="273">
        <f>M95</f>
        <v>63.7</v>
      </c>
      <c r="P95" s="169">
        <v>70</v>
      </c>
      <c r="Q95" s="169">
        <f>ROUNDUP(P95*1.1,1)</f>
        <v>77</v>
      </c>
      <c r="R95" s="167">
        <f>+(Q95-P95)/P95</f>
        <v>0.1</v>
      </c>
      <c r="S95" s="199" t="s">
        <v>384</v>
      </c>
      <c r="T95" s="199"/>
      <c r="U95" s="303" t="s">
        <v>13</v>
      </c>
      <c r="W95" s="136" t="s">
        <v>479</v>
      </c>
      <c r="Y95" s="161"/>
      <c r="Z95" s="161"/>
      <c r="AB95" s="162"/>
      <c r="AC95" s="279" t="str">
        <f>IF(AB95=0,"N/A",(AB95-P95)/P95)</f>
        <v>N/A</v>
      </c>
      <c r="AD95" s="280"/>
    </row>
    <row r="96" spans="1:30" x14ac:dyDescent="0.25">
      <c r="A96" s="192" t="s">
        <v>480</v>
      </c>
      <c r="B96" s="193"/>
      <c r="C96" s="272">
        <v>30</v>
      </c>
      <c r="D96" s="263" t="s">
        <v>309</v>
      </c>
      <c r="E96" s="209" t="s">
        <v>468</v>
      </c>
      <c r="F96" s="272" t="s">
        <v>478</v>
      </c>
      <c r="G96" s="273">
        <v>30</v>
      </c>
      <c r="H96" s="167"/>
      <c r="I96" s="273">
        <f>G96</f>
        <v>30</v>
      </c>
      <c r="J96" s="169">
        <f>ROUNDUP(I96*1.03,1)</f>
        <v>30.9</v>
      </c>
      <c r="K96" s="167">
        <f>+(J96-I96)/I96</f>
        <v>2.9999999999999954E-2</v>
      </c>
      <c r="L96" s="273">
        <f>J96</f>
        <v>30.9</v>
      </c>
      <c r="M96" s="169">
        <f>ROUNDUP(L96*1.03,1)</f>
        <v>31.900000000000002</v>
      </c>
      <c r="N96" s="167">
        <f>+(M96-L96)/L96</f>
        <v>3.2362459546925681E-2</v>
      </c>
      <c r="O96" s="273">
        <f>M96</f>
        <v>31.900000000000002</v>
      </c>
      <c r="P96" s="169">
        <v>35</v>
      </c>
      <c r="Q96" s="169">
        <f>ROUNDUP(P96*1.1,1)</f>
        <v>38.5</v>
      </c>
      <c r="R96" s="167">
        <f>+(Q96-P96)/P96</f>
        <v>0.1</v>
      </c>
      <c r="S96" s="209" t="s">
        <v>384</v>
      </c>
      <c r="T96" s="209"/>
      <c r="U96" s="266" t="s">
        <v>13</v>
      </c>
      <c r="Y96" s="161"/>
      <c r="Z96" s="161"/>
      <c r="AB96" s="162"/>
      <c r="AC96" s="279" t="str">
        <f>IF(AB96=0,"N/A",(AB96-P96)/P96)</f>
        <v>N/A</v>
      </c>
      <c r="AD96" s="280"/>
    </row>
    <row r="97" spans="1:30" ht="15" x14ac:dyDescent="0.25">
      <c r="A97" s="207" t="s">
        <v>481</v>
      </c>
      <c r="B97" s="267"/>
      <c r="C97" s="209"/>
      <c r="D97" s="263"/>
      <c r="E97" s="209"/>
      <c r="F97" s="209"/>
      <c r="G97" s="273"/>
      <c r="H97" s="167"/>
      <c r="I97" s="296"/>
      <c r="J97" s="273"/>
      <c r="K97" s="167"/>
      <c r="L97" s="296"/>
      <c r="M97" s="273"/>
      <c r="N97" s="167"/>
      <c r="O97" s="296"/>
      <c r="P97" s="273"/>
      <c r="Q97" s="273"/>
      <c r="R97" s="167"/>
      <c r="S97" s="209"/>
      <c r="T97" s="209"/>
      <c r="U97" s="266"/>
      <c r="W97" s="304" t="s">
        <v>482</v>
      </c>
      <c r="X97" s="304"/>
      <c r="Y97" s="161"/>
      <c r="Z97" s="161"/>
      <c r="AB97" s="162"/>
      <c r="AC97" s="279"/>
      <c r="AD97" s="280"/>
    </row>
    <row r="98" spans="1:30" x14ac:dyDescent="0.25">
      <c r="A98" s="192" t="s">
        <v>483</v>
      </c>
      <c r="B98" s="193"/>
      <c r="C98" s="273">
        <v>22.25</v>
      </c>
      <c r="D98" s="263" t="s">
        <v>309</v>
      </c>
      <c r="E98" s="209" t="s">
        <v>468</v>
      </c>
      <c r="F98" s="272" t="s">
        <v>478</v>
      </c>
      <c r="G98" s="273">
        <v>22.25</v>
      </c>
      <c r="H98" s="167"/>
      <c r="I98" s="273">
        <f>G98</f>
        <v>22.25</v>
      </c>
      <c r="J98" s="169">
        <f>ROUNDUP(I98*1.03,1)</f>
        <v>23</v>
      </c>
      <c r="K98" s="167">
        <f>+(J98-I98)/I98</f>
        <v>3.3707865168539325E-2</v>
      </c>
      <c r="L98" s="273">
        <f>J98</f>
        <v>23</v>
      </c>
      <c r="M98" s="169">
        <f>ROUNDUP(L98*1.03,1)</f>
        <v>23.700000000000003</v>
      </c>
      <c r="N98" s="167">
        <f>+(M98-L98)/L98</f>
        <v>3.0434782608695775E-2</v>
      </c>
      <c r="O98" s="273">
        <f>M98</f>
        <v>23.700000000000003</v>
      </c>
      <c r="P98" s="169">
        <v>26</v>
      </c>
      <c r="Q98" s="169">
        <f>ROUNDUP(P98*1.1,1)</f>
        <v>28.6</v>
      </c>
      <c r="R98" s="167">
        <f>+(Q98-P98)/P98</f>
        <v>0.10000000000000006</v>
      </c>
      <c r="S98" s="209" t="s">
        <v>371</v>
      </c>
      <c r="T98" s="209"/>
      <c r="U98" s="266" t="s">
        <v>13</v>
      </c>
      <c r="Y98" s="161"/>
      <c r="Z98" s="161"/>
      <c r="AB98" s="162"/>
      <c r="AC98" s="279" t="str">
        <f>IF(AB98=0,"N/A",(AB98-P98)/P98)</f>
        <v>N/A</v>
      </c>
      <c r="AD98" s="280"/>
    </row>
    <row r="99" spans="1:30" x14ac:dyDescent="0.25">
      <c r="A99" s="263" t="s">
        <v>484</v>
      </c>
      <c r="B99" s="263"/>
      <c r="C99" s="272">
        <v>898</v>
      </c>
      <c r="D99" s="263" t="s">
        <v>309</v>
      </c>
      <c r="E99" s="209" t="s">
        <v>468</v>
      </c>
      <c r="F99" s="272" t="s">
        <v>478</v>
      </c>
      <c r="G99" s="273">
        <v>898</v>
      </c>
      <c r="H99" s="167"/>
      <c r="I99" s="273">
        <f>G99</f>
        <v>898</v>
      </c>
      <c r="J99" s="169">
        <f>ROUNDUP(I99*1.03,1)</f>
        <v>925</v>
      </c>
      <c r="K99" s="167">
        <f>+(J99-I99)/I99</f>
        <v>3.0066815144766147E-2</v>
      </c>
      <c r="L99" s="273">
        <f>J99</f>
        <v>925</v>
      </c>
      <c r="M99" s="169">
        <f>ROUNDUP(L99*1.03,1)</f>
        <v>952.80000000000007</v>
      </c>
      <c r="N99" s="167">
        <f>+(M99-L99)/L99</f>
        <v>3.0054054054054129E-2</v>
      </c>
      <c r="O99" s="273">
        <f>M99</f>
        <v>952.80000000000007</v>
      </c>
      <c r="P99" s="169">
        <v>1050</v>
      </c>
      <c r="Q99" s="169">
        <f>ROUNDUP(P99*1.1,1)</f>
        <v>1155</v>
      </c>
      <c r="R99" s="167">
        <f>+(Q99-P99)/P99</f>
        <v>0.1</v>
      </c>
      <c r="S99" s="209" t="s">
        <v>371</v>
      </c>
      <c r="T99" s="209"/>
      <c r="U99" s="209" t="s">
        <v>13</v>
      </c>
      <c r="Y99" s="161"/>
      <c r="Z99" s="161"/>
      <c r="AB99" s="162"/>
      <c r="AC99" s="279" t="str">
        <f>IF(AB99=0,"N/A",(AB99-P99)/P99)</f>
        <v>N/A</v>
      </c>
      <c r="AD99" s="280"/>
    </row>
    <row r="100" spans="1:30" x14ac:dyDescent="0.25">
      <c r="A100" s="263"/>
      <c r="B100" s="263"/>
      <c r="C100" s="272"/>
      <c r="D100" s="263"/>
      <c r="E100" s="209"/>
      <c r="F100" s="272"/>
      <c r="G100" s="273"/>
      <c r="H100" s="167"/>
      <c r="I100" s="273"/>
      <c r="J100" s="169"/>
      <c r="K100" s="167"/>
      <c r="L100" s="273"/>
      <c r="M100" s="169"/>
      <c r="N100" s="167"/>
      <c r="O100" s="273"/>
      <c r="P100" s="169"/>
      <c r="Q100" s="169"/>
      <c r="R100" s="167"/>
      <c r="S100" s="209"/>
      <c r="T100" s="209"/>
      <c r="U100" s="209"/>
      <c r="Y100" s="161"/>
      <c r="Z100" s="161"/>
      <c r="AB100" s="162"/>
      <c r="AC100" s="279"/>
      <c r="AD100" s="280"/>
    </row>
    <row r="101" spans="1:30" ht="15" x14ac:dyDescent="0.25">
      <c r="A101" s="305" t="s">
        <v>485</v>
      </c>
      <c r="B101" s="263"/>
      <c r="C101" s="272"/>
      <c r="D101" s="263"/>
      <c r="E101" s="209"/>
      <c r="F101" s="272"/>
      <c r="G101" s="273"/>
      <c r="H101" s="167"/>
      <c r="I101" s="273"/>
      <c r="J101" s="169"/>
      <c r="K101" s="167"/>
      <c r="L101" s="273"/>
      <c r="M101" s="169"/>
      <c r="N101" s="167"/>
      <c r="O101" s="273"/>
      <c r="P101" s="169"/>
      <c r="Q101" s="169"/>
      <c r="R101" s="167"/>
      <c r="S101" s="209"/>
      <c r="T101" s="209"/>
      <c r="U101" s="209"/>
      <c r="Y101" s="161"/>
      <c r="Z101" s="161"/>
      <c r="AB101" s="162"/>
      <c r="AC101" s="279"/>
      <c r="AD101" s="306" t="s">
        <v>434</v>
      </c>
    </row>
    <row r="102" spans="1:30" x14ac:dyDescent="0.25">
      <c r="A102" s="263" t="s">
        <v>486</v>
      </c>
      <c r="B102" s="263"/>
      <c r="C102" s="272"/>
      <c r="D102" s="263"/>
      <c r="E102" s="209"/>
      <c r="F102" s="272"/>
      <c r="G102" s="273"/>
      <c r="H102" s="167"/>
      <c r="I102" s="273"/>
      <c r="J102" s="169"/>
      <c r="K102" s="167"/>
      <c r="L102" s="273"/>
      <c r="M102" s="169"/>
      <c r="N102" s="167"/>
      <c r="O102" s="273"/>
      <c r="P102" s="169" t="s">
        <v>434</v>
      </c>
      <c r="Q102" s="169">
        <v>55</v>
      </c>
      <c r="R102" s="167"/>
      <c r="S102" s="209"/>
      <c r="T102" s="209"/>
      <c r="U102" s="209" t="s">
        <v>13</v>
      </c>
      <c r="Y102" s="161"/>
      <c r="Z102" s="161"/>
      <c r="AB102" s="162"/>
      <c r="AC102" s="279"/>
      <c r="AD102" s="306" t="s">
        <v>434</v>
      </c>
    </row>
    <row r="103" spans="1:30" x14ac:dyDescent="0.25">
      <c r="A103" s="263" t="s">
        <v>487</v>
      </c>
      <c r="B103" s="263"/>
      <c r="C103" s="272"/>
      <c r="D103" s="263"/>
      <c r="E103" s="209"/>
      <c r="F103" s="272"/>
      <c r="G103" s="273"/>
      <c r="H103" s="167"/>
      <c r="I103" s="273"/>
      <c r="J103" s="169"/>
      <c r="K103" s="167"/>
      <c r="L103" s="273"/>
      <c r="M103" s="169"/>
      <c r="N103" s="167"/>
      <c r="O103" s="273"/>
      <c r="P103" s="169" t="s">
        <v>434</v>
      </c>
      <c r="Q103" s="169">
        <v>55</v>
      </c>
      <c r="R103" s="167"/>
      <c r="S103" s="209"/>
      <c r="T103" s="209"/>
      <c r="U103" s="209" t="s">
        <v>13</v>
      </c>
      <c r="Y103" s="161"/>
      <c r="Z103" s="161"/>
      <c r="AB103" s="162"/>
      <c r="AC103" s="279"/>
      <c r="AD103" s="306" t="s">
        <v>434</v>
      </c>
    </row>
    <row r="104" spans="1:30" ht="15.95" customHeight="1" x14ac:dyDescent="0.25">
      <c r="A104" s="263" t="s">
        <v>488</v>
      </c>
      <c r="B104" s="263"/>
      <c r="C104" s="272"/>
      <c r="D104" s="263"/>
      <c r="E104" s="209"/>
      <c r="F104" s="272"/>
      <c r="G104" s="273"/>
      <c r="H104" s="167"/>
      <c r="I104" s="273"/>
      <c r="J104" s="169"/>
      <c r="K104" s="167"/>
      <c r="L104" s="273"/>
      <c r="M104" s="169"/>
      <c r="N104" s="167"/>
      <c r="O104" s="273"/>
      <c r="P104" s="169" t="s">
        <v>434</v>
      </c>
      <c r="Q104" s="169">
        <v>2</v>
      </c>
      <c r="R104" s="167"/>
      <c r="S104" s="209"/>
      <c r="T104" s="209"/>
      <c r="U104" s="209" t="s">
        <v>13</v>
      </c>
      <c r="Y104" s="161"/>
      <c r="Z104" s="161"/>
      <c r="AB104" s="162"/>
      <c r="AC104" s="279"/>
      <c r="AD104" s="306" t="s">
        <v>434</v>
      </c>
    </row>
    <row r="105" spans="1:30" ht="28.5" x14ac:dyDescent="0.25">
      <c r="A105" s="263" t="s">
        <v>489</v>
      </c>
      <c r="B105" s="263"/>
      <c r="C105" s="272"/>
      <c r="D105" s="263"/>
      <c r="E105" s="209"/>
      <c r="F105" s="272"/>
      <c r="G105" s="273"/>
      <c r="H105" s="167"/>
      <c r="I105" s="273"/>
      <c r="J105" s="169"/>
      <c r="K105" s="167"/>
      <c r="L105" s="273"/>
      <c r="M105" s="169"/>
      <c r="N105" s="167"/>
      <c r="O105" s="273"/>
      <c r="P105" s="169" t="s">
        <v>434</v>
      </c>
      <c r="Q105" s="169">
        <v>2.5</v>
      </c>
      <c r="R105" s="167"/>
      <c r="S105" s="209"/>
      <c r="T105" s="209"/>
      <c r="U105" s="209" t="s">
        <v>13</v>
      </c>
      <c r="Y105" s="161"/>
      <c r="Z105" s="161"/>
      <c r="AB105" s="162"/>
      <c r="AC105" s="279"/>
      <c r="AD105" s="306" t="s">
        <v>434</v>
      </c>
    </row>
    <row r="106" spans="1:30" x14ac:dyDescent="0.25">
      <c r="A106" s="263" t="s">
        <v>490</v>
      </c>
      <c r="B106" s="263"/>
      <c r="C106" s="272"/>
      <c r="D106" s="263"/>
      <c r="E106" s="209"/>
      <c r="F106" s="272"/>
      <c r="G106" s="273"/>
      <c r="H106" s="167"/>
      <c r="I106" s="273"/>
      <c r="J106" s="169"/>
      <c r="K106" s="167"/>
      <c r="L106" s="273"/>
      <c r="M106" s="169"/>
      <c r="N106" s="167"/>
      <c r="O106" s="273"/>
      <c r="P106" s="169" t="s">
        <v>434</v>
      </c>
      <c r="Q106" s="169">
        <v>2</v>
      </c>
      <c r="R106" s="167"/>
      <c r="S106" s="209"/>
      <c r="T106" s="209" t="s">
        <v>491</v>
      </c>
      <c r="U106" s="209" t="s">
        <v>13</v>
      </c>
      <c r="Y106" s="161"/>
      <c r="Z106" s="161"/>
      <c r="AB106" s="162"/>
      <c r="AC106" s="279"/>
      <c r="AD106" s="306" t="s">
        <v>434</v>
      </c>
    </row>
    <row r="107" spans="1:30" ht="15" thickBot="1" x14ac:dyDescent="0.3">
      <c r="A107" s="263" t="s">
        <v>492</v>
      </c>
      <c r="B107" s="263"/>
      <c r="C107" s="272"/>
      <c r="D107" s="263"/>
      <c r="E107" s="209"/>
      <c r="F107" s="272"/>
      <c r="G107" s="273"/>
      <c r="H107" s="167"/>
      <c r="I107" s="273"/>
      <c r="J107" s="169"/>
      <c r="K107" s="167"/>
      <c r="L107" s="273"/>
      <c r="M107" s="169"/>
      <c r="N107" s="167"/>
      <c r="O107" s="273"/>
      <c r="P107" s="169" t="s">
        <v>434</v>
      </c>
      <c r="Q107" s="169">
        <v>104</v>
      </c>
      <c r="R107" s="167"/>
      <c r="S107" s="209"/>
      <c r="T107" s="209" t="s">
        <v>493</v>
      </c>
      <c r="U107" s="209" t="s">
        <v>13</v>
      </c>
      <c r="Y107" s="161"/>
      <c r="Z107" s="161"/>
      <c r="AB107" s="180"/>
      <c r="AC107" s="307"/>
      <c r="AD107" s="308" t="s">
        <v>434</v>
      </c>
    </row>
    <row r="108" spans="1:30" x14ac:dyDescent="0.25">
      <c r="B108" s="141"/>
      <c r="C108" s="309"/>
      <c r="D108" s="141"/>
      <c r="E108" s="186"/>
      <c r="F108" s="309"/>
      <c r="G108" s="310"/>
      <c r="H108" s="311"/>
      <c r="I108" s="310"/>
      <c r="J108" s="312"/>
      <c r="K108" s="311"/>
      <c r="L108" s="310"/>
      <c r="M108" s="312"/>
      <c r="N108" s="311"/>
      <c r="O108" s="310"/>
      <c r="P108" s="312"/>
      <c r="Q108" s="312"/>
      <c r="R108" s="311"/>
      <c r="S108" s="186"/>
      <c r="T108" s="186"/>
      <c r="U108" s="186"/>
      <c r="Y108" s="161"/>
      <c r="Z108" s="161"/>
      <c r="AC108" s="170"/>
    </row>
    <row r="109" spans="1:30" x14ac:dyDescent="0.25">
      <c r="B109" s="141"/>
      <c r="C109" s="309"/>
      <c r="D109" s="141"/>
      <c r="E109" s="186"/>
      <c r="F109" s="309"/>
      <c r="G109" s="310"/>
      <c r="H109" s="311"/>
      <c r="I109" s="310"/>
      <c r="J109" s="312"/>
      <c r="K109" s="311"/>
      <c r="L109" s="310"/>
      <c r="M109" s="312"/>
      <c r="N109" s="311"/>
      <c r="O109" s="310"/>
      <c r="P109" s="312"/>
      <c r="Q109" s="312"/>
      <c r="R109" s="311"/>
      <c r="S109" s="186"/>
      <c r="T109" s="186"/>
      <c r="U109" s="186"/>
      <c r="Y109" s="161"/>
      <c r="Z109" s="161"/>
      <c r="AC109" s="170"/>
    </row>
    <row r="110" spans="1:30" x14ac:dyDescent="0.25">
      <c r="B110" s="141"/>
      <c r="C110" s="309"/>
      <c r="D110" s="141"/>
      <c r="E110" s="186"/>
      <c r="F110" s="309"/>
      <c r="G110" s="310"/>
      <c r="H110" s="311"/>
      <c r="I110" s="310"/>
      <c r="J110" s="312"/>
      <c r="K110" s="311"/>
      <c r="L110" s="310"/>
      <c r="M110" s="312"/>
      <c r="N110" s="311"/>
      <c r="O110" s="310"/>
      <c r="P110" s="312"/>
      <c r="Q110" s="312"/>
      <c r="R110" s="311"/>
      <c r="S110" s="186"/>
      <c r="T110" s="186"/>
      <c r="U110" s="186"/>
      <c r="Y110" s="161"/>
      <c r="Z110" s="161"/>
      <c r="AC110" s="170"/>
    </row>
    <row r="111" spans="1:30" x14ac:dyDescent="0.25">
      <c r="B111" s="141"/>
      <c r="C111" s="309"/>
      <c r="D111" s="141"/>
      <c r="E111" s="186"/>
      <c r="F111" s="309"/>
      <c r="G111" s="310"/>
      <c r="H111" s="311"/>
      <c r="I111" s="310"/>
      <c r="J111" s="312"/>
      <c r="K111" s="311"/>
      <c r="L111" s="310"/>
      <c r="M111" s="312"/>
      <c r="N111" s="311"/>
      <c r="O111" s="310"/>
      <c r="P111" s="312"/>
      <c r="Q111" s="312"/>
      <c r="R111" s="311"/>
      <c r="S111" s="186"/>
      <c r="T111" s="186"/>
      <c r="U111" s="186"/>
      <c r="Y111" s="161"/>
      <c r="Z111" s="161"/>
      <c r="AC111" s="170"/>
    </row>
    <row r="112" spans="1:30" ht="15" thickBot="1" x14ac:dyDescent="0.3">
      <c r="B112" s="141"/>
      <c r="C112" s="131"/>
      <c r="D112" s="131"/>
      <c r="E112" s="131"/>
      <c r="F112" s="131"/>
      <c r="G112" s="131"/>
      <c r="H112" s="131"/>
      <c r="I112" s="131"/>
      <c r="J112" s="131"/>
      <c r="K112" s="131"/>
      <c r="L112" s="131"/>
      <c r="M112" s="131"/>
      <c r="N112" s="131"/>
      <c r="O112" s="131"/>
      <c r="P112" s="131"/>
      <c r="Q112" s="131"/>
      <c r="R112" s="131"/>
      <c r="S112" s="131"/>
      <c r="T112" s="131"/>
      <c r="U112" s="131"/>
      <c r="Y112" s="161"/>
      <c r="Z112" s="161"/>
      <c r="AC112" s="170"/>
    </row>
    <row r="113" spans="1:30" ht="60" x14ac:dyDescent="0.25">
      <c r="A113" s="142" t="s">
        <v>494</v>
      </c>
      <c r="B113" s="143"/>
      <c r="C113" s="144" t="s">
        <v>350</v>
      </c>
      <c r="D113" s="144" t="s">
        <v>351</v>
      </c>
      <c r="E113" s="145" t="s">
        <v>5</v>
      </c>
      <c r="F113" s="146" t="s">
        <v>352</v>
      </c>
      <c r="G113" s="146" t="s">
        <v>353</v>
      </c>
      <c r="H113" s="146" t="s">
        <v>354</v>
      </c>
      <c r="I113" s="146" t="s">
        <v>355</v>
      </c>
      <c r="J113" s="146" t="s">
        <v>356</v>
      </c>
      <c r="K113" s="146" t="s">
        <v>354</v>
      </c>
      <c r="L113" s="146" t="s">
        <v>357</v>
      </c>
      <c r="M113" s="146" t="s">
        <v>358</v>
      </c>
      <c r="N113" s="146" t="s">
        <v>354</v>
      </c>
      <c r="O113" s="146" t="s">
        <v>359</v>
      </c>
      <c r="P113" s="147" t="s">
        <v>360</v>
      </c>
      <c r="Q113" s="147" t="s">
        <v>4</v>
      </c>
      <c r="R113" s="147" t="s">
        <v>354</v>
      </c>
      <c r="S113" s="146" t="s">
        <v>6</v>
      </c>
      <c r="T113" s="146" t="s">
        <v>7</v>
      </c>
      <c r="U113" s="148" t="s">
        <v>8</v>
      </c>
      <c r="Y113" s="150" t="s">
        <v>362</v>
      </c>
      <c r="Z113" s="151" t="s">
        <v>363</v>
      </c>
      <c r="AB113" s="189"/>
      <c r="AC113" s="190"/>
      <c r="AD113" s="191"/>
    </row>
    <row r="114" spans="1:30" ht="42.75" x14ac:dyDescent="0.25">
      <c r="A114" s="220" t="s">
        <v>495</v>
      </c>
      <c r="B114" s="221"/>
      <c r="C114" s="157"/>
      <c r="D114" s="157"/>
      <c r="E114" s="158"/>
      <c r="F114" s="168"/>
      <c r="G114" s="168"/>
      <c r="H114" s="158"/>
      <c r="I114" s="168"/>
      <c r="J114" s="168"/>
      <c r="K114" s="158"/>
      <c r="L114" s="168"/>
      <c r="M114" s="168"/>
      <c r="N114" s="158"/>
      <c r="O114" s="168"/>
      <c r="P114" s="168"/>
      <c r="Q114" s="168"/>
      <c r="R114" s="158"/>
      <c r="S114" s="168" t="s">
        <v>371</v>
      </c>
      <c r="T114" s="168" t="s">
        <v>496</v>
      </c>
      <c r="U114" s="160" t="s">
        <v>13</v>
      </c>
      <c r="Y114" s="161"/>
      <c r="Z114" s="161"/>
      <c r="AB114" s="162"/>
      <c r="AC114" s="170"/>
      <c r="AD114" s="163"/>
    </row>
    <row r="115" spans="1:30" x14ac:dyDescent="0.25">
      <c r="A115" s="220" t="s">
        <v>497</v>
      </c>
      <c r="B115" s="221"/>
      <c r="C115" s="157">
        <v>30.6</v>
      </c>
      <c r="D115" s="166">
        <v>30.6</v>
      </c>
      <c r="E115" s="167">
        <f>+(D115-C115)/C115</f>
        <v>0</v>
      </c>
      <c r="F115" s="168">
        <f>D115</f>
        <v>30.6</v>
      </c>
      <c r="G115" s="169">
        <f>ROUNDUP(F115*1.03,1)</f>
        <v>31.6</v>
      </c>
      <c r="H115" s="167">
        <f>+(G115-F115)/F115</f>
        <v>3.2679738562091505E-2</v>
      </c>
      <c r="I115" s="168">
        <f>G115</f>
        <v>31.6</v>
      </c>
      <c r="J115" s="169">
        <f>ROUNDUP(I115*1.03,1)</f>
        <v>32.6</v>
      </c>
      <c r="K115" s="167">
        <f>+(J115-I115)/I115</f>
        <v>3.164556962025316E-2</v>
      </c>
      <c r="L115" s="168">
        <f>J115</f>
        <v>32.6</v>
      </c>
      <c r="M115" s="169">
        <f>ROUNDUP(L115*1.03,1)</f>
        <v>33.6</v>
      </c>
      <c r="N115" s="167">
        <f>+(M115-L115)/L115</f>
        <v>3.0674846625766871E-2</v>
      </c>
      <c r="O115" s="168">
        <f>M115</f>
        <v>33.6</v>
      </c>
      <c r="P115" s="169">
        <v>37</v>
      </c>
      <c r="Q115" s="169">
        <f>ROUNDUP(P115*1.1,1)</f>
        <v>40.700000000000003</v>
      </c>
      <c r="R115" s="167">
        <f>+(Q115-P115)/P115</f>
        <v>0.10000000000000007</v>
      </c>
      <c r="S115" s="159" t="s">
        <v>371</v>
      </c>
      <c r="T115" s="159" t="s">
        <v>294</v>
      </c>
      <c r="U115" s="160" t="s">
        <v>13</v>
      </c>
      <c r="Y115" s="161"/>
      <c r="Z115" s="161"/>
      <c r="AB115" s="162"/>
      <c r="AC115" s="170" t="str">
        <f>IF(AB115=0,"N/A",(AB115-P115)/P115)</f>
        <v>N/A</v>
      </c>
      <c r="AD115" s="163"/>
    </row>
    <row r="116" spans="1:30" x14ac:dyDescent="0.25">
      <c r="A116" s="220" t="s">
        <v>498</v>
      </c>
      <c r="B116" s="221"/>
      <c r="C116" s="157">
        <v>111</v>
      </c>
      <c r="D116" s="166">
        <v>111</v>
      </c>
      <c r="E116" s="167">
        <f>+(D116-C116)/C116</f>
        <v>0</v>
      </c>
      <c r="F116" s="168">
        <f>D116</f>
        <v>111</v>
      </c>
      <c r="G116" s="169">
        <f>ROUNDUP(F116*1.03,1)</f>
        <v>114.39999999999999</v>
      </c>
      <c r="H116" s="167">
        <f>+(G116-F116)/F116</f>
        <v>3.0630630630630554E-2</v>
      </c>
      <c r="I116" s="168">
        <f>G116</f>
        <v>114.39999999999999</v>
      </c>
      <c r="J116" s="169">
        <f>ROUNDUP(I116*1.03,1)</f>
        <v>117.89999999999999</v>
      </c>
      <c r="K116" s="167">
        <f>+(J116-I116)/I116</f>
        <v>3.0594405594405596E-2</v>
      </c>
      <c r="L116" s="168">
        <f>J116</f>
        <v>117.89999999999999</v>
      </c>
      <c r="M116" s="169">
        <f>ROUNDUP(L116*1.03,1)</f>
        <v>121.5</v>
      </c>
      <c r="N116" s="167">
        <f>+(M116-L116)/L116</f>
        <v>3.0534351145038243E-2</v>
      </c>
      <c r="O116" s="168">
        <f>M116</f>
        <v>121.5</v>
      </c>
      <c r="P116" s="169">
        <v>134</v>
      </c>
      <c r="Q116" s="169">
        <f>ROUNDUP(P116*1.1,1)</f>
        <v>147.4</v>
      </c>
      <c r="R116" s="167">
        <f>+(Q116-P116)/P116</f>
        <v>0.10000000000000005</v>
      </c>
      <c r="S116" s="159" t="s">
        <v>371</v>
      </c>
      <c r="T116" s="159" t="s">
        <v>491</v>
      </c>
      <c r="U116" s="160" t="s">
        <v>13</v>
      </c>
      <c r="Y116" s="161"/>
      <c r="Z116" s="161"/>
      <c r="AB116" s="162"/>
      <c r="AC116" s="170" t="str">
        <f>IF(AB116=0,"N/A",(AB116-P116)/P116)</f>
        <v>N/A</v>
      </c>
      <c r="AD116" s="163"/>
    </row>
    <row r="117" spans="1:30" ht="28.5" x14ac:dyDescent="0.25">
      <c r="A117" s="220" t="s">
        <v>499</v>
      </c>
      <c r="B117" s="221"/>
      <c r="C117" s="157">
        <v>7.5</v>
      </c>
      <c r="D117" s="157">
        <v>8.75</v>
      </c>
      <c r="E117" s="167">
        <f>+(D117-C117)/C117</f>
        <v>0.16666666666666666</v>
      </c>
      <c r="F117" s="168">
        <f>D117</f>
        <v>8.75</v>
      </c>
      <c r="G117" s="169">
        <v>9.3000000000000007</v>
      </c>
      <c r="H117" s="167">
        <f>+(G117-F117)/F117</f>
        <v>6.2857142857142945E-2</v>
      </c>
      <c r="I117" s="273">
        <f>G117</f>
        <v>9.3000000000000007</v>
      </c>
      <c r="J117" s="169">
        <f>ROUNDUP(I117*1.03,1)</f>
        <v>9.6</v>
      </c>
      <c r="K117" s="167">
        <f>+(J117-I117)/I117</f>
        <v>3.2258064516128913E-2</v>
      </c>
      <c r="L117" s="273">
        <f>J117</f>
        <v>9.6</v>
      </c>
      <c r="M117" s="169">
        <f>ROUNDUP(L117*1.03,1)</f>
        <v>9.9</v>
      </c>
      <c r="N117" s="167">
        <f>+(M117-L117)/L117</f>
        <v>3.1250000000000076E-2</v>
      </c>
      <c r="O117" s="273">
        <f>M117</f>
        <v>9.9</v>
      </c>
      <c r="P117" s="169">
        <v>11</v>
      </c>
      <c r="Q117" s="169">
        <f>ROUNDUP(P117*1.1,1)</f>
        <v>12.1</v>
      </c>
      <c r="R117" s="167">
        <f>+(Q117-P117)/P117</f>
        <v>9.9999999999999964E-2</v>
      </c>
      <c r="S117" s="159" t="s">
        <v>371</v>
      </c>
      <c r="T117" s="159" t="s">
        <v>500</v>
      </c>
      <c r="U117" s="160" t="s">
        <v>13</v>
      </c>
      <c r="W117" s="136" t="s">
        <v>501</v>
      </c>
      <c r="Y117" s="161"/>
      <c r="Z117" s="161"/>
      <c r="AB117" s="162"/>
      <c r="AC117" s="170" t="str">
        <f>IF(AB117=0,"N/A",(AB117-P117)/P117)</f>
        <v>N/A</v>
      </c>
      <c r="AD117" s="163"/>
    </row>
    <row r="118" spans="1:30" ht="30" x14ac:dyDescent="0.25">
      <c r="A118" s="155" t="s">
        <v>502</v>
      </c>
      <c r="B118" s="156"/>
      <c r="C118" s="157"/>
      <c r="D118" s="157"/>
      <c r="E118" s="158"/>
      <c r="F118" s="168"/>
      <c r="G118" s="168"/>
      <c r="H118" s="158"/>
      <c r="I118" s="168"/>
      <c r="J118" s="168"/>
      <c r="K118" s="158"/>
      <c r="L118" s="168"/>
      <c r="M118" s="168"/>
      <c r="N118" s="158"/>
      <c r="O118" s="168"/>
      <c r="P118" s="168"/>
      <c r="Q118" s="168"/>
      <c r="R118" s="158"/>
      <c r="S118" s="159"/>
      <c r="T118" s="159"/>
      <c r="U118" s="160"/>
      <c r="Y118" s="161"/>
      <c r="Z118" s="161"/>
      <c r="AB118" s="162"/>
      <c r="AC118" s="170"/>
      <c r="AD118" s="163"/>
    </row>
    <row r="119" spans="1:30" ht="85.5" x14ac:dyDescent="0.25">
      <c r="A119" s="220" t="s">
        <v>503</v>
      </c>
      <c r="B119" s="221"/>
      <c r="C119" s="157">
        <v>15</v>
      </c>
      <c r="D119" s="166">
        <v>15</v>
      </c>
      <c r="E119" s="167">
        <f>+(D119-C119)/C119</f>
        <v>0</v>
      </c>
      <c r="F119" s="168">
        <f>D119</f>
        <v>15</v>
      </c>
      <c r="G119" s="169">
        <f>ROUNDUP(F119*1.03,1)</f>
        <v>15.5</v>
      </c>
      <c r="H119" s="167">
        <f>+(G119-F119)/F119</f>
        <v>3.3333333333333333E-2</v>
      </c>
      <c r="I119" s="168">
        <f>G119</f>
        <v>15.5</v>
      </c>
      <c r="J119" s="169">
        <f>ROUNDUP(I119*1.03,1)</f>
        <v>16</v>
      </c>
      <c r="K119" s="167">
        <f>+(J119-I119)/I119</f>
        <v>3.2258064516129031E-2</v>
      </c>
      <c r="L119" s="168">
        <f>J119</f>
        <v>16</v>
      </c>
      <c r="M119" s="169">
        <f>ROUNDUP(L119*1.03,1)</f>
        <v>16.5</v>
      </c>
      <c r="N119" s="167">
        <f>+(M119-L119)/L119</f>
        <v>3.125E-2</v>
      </c>
      <c r="O119" s="168">
        <f>M119</f>
        <v>16.5</v>
      </c>
      <c r="P119" s="169">
        <v>18.149999999999999</v>
      </c>
      <c r="Q119" s="169">
        <f>ROUNDUP(P119*1.1,1)</f>
        <v>20</v>
      </c>
      <c r="R119" s="167">
        <f>+(Q119-P119)/P119</f>
        <v>0.10192837465564747</v>
      </c>
      <c r="S119" s="168" t="s">
        <v>384</v>
      </c>
      <c r="T119" s="168" t="s">
        <v>504</v>
      </c>
      <c r="U119" s="160" t="s">
        <v>13</v>
      </c>
      <c r="Y119" s="161"/>
      <c r="Z119" s="161"/>
      <c r="AB119" s="162"/>
      <c r="AC119" s="170" t="str">
        <f>IF(AB119=0,"N/A",(AB119-P119)/P119)</f>
        <v>N/A</v>
      </c>
      <c r="AD119" s="163"/>
    </row>
    <row r="120" spans="1:30" ht="57" x14ac:dyDescent="0.25">
      <c r="A120" s="220" t="s">
        <v>503</v>
      </c>
      <c r="B120" s="221"/>
      <c r="C120" s="157">
        <v>70</v>
      </c>
      <c r="D120" s="166">
        <v>70</v>
      </c>
      <c r="E120" s="167">
        <f>+(D120-C120)/C120</f>
        <v>0</v>
      </c>
      <c r="F120" s="168">
        <f>D120</f>
        <v>70</v>
      </c>
      <c r="G120" s="169">
        <f>ROUNDUP(F120*1.03,1)</f>
        <v>72.099999999999994</v>
      </c>
      <c r="H120" s="167">
        <f>+(G120-F120)/F120</f>
        <v>2.9999999999999919E-2</v>
      </c>
      <c r="I120" s="168">
        <f>G120</f>
        <v>72.099999999999994</v>
      </c>
      <c r="J120" s="169">
        <f>ROUNDUP(I120*1.03,1)</f>
        <v>74.3</v>
      </c>
      <c r="K120" s="167">
        <f>+(J120-I120)/I120</f>
        <v>3.0513176144244147E-2</v>
      </c>
      <c r="L120" s="168">
        <f>J120</f>
        <v>74.3</v>
      </c>
      <c r="M120" s="169">
        <f>ROUNDUP(L120*1.03,1)</f>
        <v>76.599999999999994</v>
      </c>
      <c r="N120" s="167">
        <f>+(M120-L120)/L120</f>
        <v>3.0955585464333746E-2</v>
      </c>
      <c r="O120" s="168">
        <f>M120</f>
        <v>76.599999999999994</v>
      </c>
      <c r="P120" s="169">
        <v>84</v>
      </c>
      <c r="Q120" s="169">
        <f>ROUNDUP(P120*1.1,1)</f>
        <v>92.4</v>
      </c>
      <c r="R120" s="167">
        <f>+(Q120-P120)/P120</f>
        <v>0.10000000000000006</v>
      </c>
      <c r="S120" s="168" t="s">
        <v>384</v>
      </c>
      <c r="T120" s="168" t="s">
        <v>505</v>
      </c>
      <c r="U120" s="160" t="s">
        <v>13</v>
      </c>
      <c r="Y120" s="161"/>
      <c r="Z120" s="161"/>
      <c r="AB120" s="162"/>
      <c r="AC120" s="170" t="str">
        <f>IF(AB120=0,"N/A",(AB120-P120)/P120)</f>
        <v>N/A</v>
      </c>
      <c r="AD120" s="163"/>
    </row>
    <row r="121" spans="1:30" ht="30" x14ac:dyDescent="0.25">
      <c r="A121" s="155" t="s">
        <v>506</v>
      </c>
      <c r="B121" s="156"/>
      <c r="C121" s="157"/>
      <c r="D121" s="157"/>
      <c r="E121" s="158"/>
      <c r="F121" s="168"/>
      <c r="G121" s="168"/>
      <c r="H121" s="158"/>
      <c r="I121" s="168"/>
      <c r="J121" s="168"/>
      <c r="K121" s="158"/>
      <c r="L121" s="168"/>
      <c r="M121" s="168"/>
      <c r="N121" s="158"/>
      <c r="O121" s="168"/>
      <c r="P121" s="168"/>
      <c r="Q121" s="168"/>
      <c r="R121" s="158"/>
      <c r="S121" s="159"/>
      <c r="T121" s="159"/>
      <c r="U121" s="160"/>
      <c r="W121" s="313"/>
      <c r="X121" s="313"/>
      <c r="Y121" s="161"/>
      <c r="Z121" s="161"/>
      <c r="AB121" s="162"/>
      <c r="AC121" s="170"/>
      <c r="AD121" s="163"/>
    </row>
    <row r="122" spans="1:30" ht="86.25" x14ac:dyDescent="0.25">
      <c r="A122" s="220" t="s">
        <v>507</v>
      </c>
      <c r="B122" s="221"/>
      <c r="C122" s="157">
        <v>20</v>
      </c>
      <c r="D122" s="166">
        <v>20</v>
      </c>
      <c r="E122" s="167">
        <f>+(D122-C122)/C122</f>
        <v>0</v>
      </c>
      <c r="F122" s="168">
        <f>D122</f>
        <v>20</v>
      </c>
      <c r="G122" s="169">
        <v>20</v>
      </c>
      <c r="H122" s="167">
        <f>+(G122-F122)/F122</f>
        <v>0</v>
      </c>
      <c r="I122" s="168">
        <f>G122</f>
        <v>20</v>
      </c>
      <c r="J122" s="169">
        <v>20</v>
      </c>
      <c r="K122" s="167">
        <f>+(J122-I122)/I122</f>
        <v>0</v>
      </c>
      <c r="L122" s="168">
        <f>J122</f>
        <v>20</v>
      </c>
      <c r="M122" s="169">
        <v>20</v>
      </c>
      <c r="N122" s="167">
        <f>+(M122-L122)/L122</f>
        <v>0</v>
      </c>
      <c r="O122" s="168">
        <f>M122</f>
        <v>20</v>
      </c>
      <c r="P122" s="169">
        <v>20</v>
      </c>
      <c r="Q122" s="169">
        <f>P122</f>
        <v>20</v>
      </c>
      <c r="R122" s="167">
        <f>+(Q122-P122)/P122</f>
        <v>0</v>
      </c>
      <c r="S122" s="159" t="s">
        <v>384</v>
      </c>
      <c r="T122" s="159"/>
      <c r="U122" s="160" t="s">
        <v>98</v>
      </c>
      <c r="W122" s="136" t="s">
        <v>508</v>
      </c>
      <c r="Y122" s="161"/>
      <c r="Z122" s="314"/>
      <c r="AB122" s="162"/>
      <c r="AC122" s="170" t="str">
        <f>IF(AB122=0,"N/A",(AB122-P122)/P122)</f>
        <v>N/A</v>
      </c>
      <c r="AD122" s="163"/>
    </row>
    <row r="123" spans="1:30" ht="15" thickBot="1" x14ac:dyDescent="0.3">
      <c r="A123" s="222" t="s">
        <v>509</v>
      </c>
      <c r="B123" s="223"/>
      <c r="C123" s="224">
        <v>10</v>
      </c>
      <c r="D123" s="225">
        <v>10</v>
      </c>
      <c r="E123" s="226">
        <f>+(D123-C123)/C123</f>
        <v>0</v>
      </c>
      <c r="F123" s="937">
        <f>D123</f>
        <v>10</v>
      </c>
      <c r="G123" s="228">
        <v>10</v>
      </c>
      <c r="H123" s="226">
        <f>+(G123-F123)/F123</f>
        <v>0</v>
      </c>
      <c r="I123" s="937">
        <f>G123</f>
        <v>10</v>
      </c>
      <c r="J123" s="228">
        <v>10</v>
      </c>
      <c r="K123" s="226">
        <f>+(J123-I123)/I123</f>
        <v>0</v>
      </c>
      <c r="L123" s="937">
        <f>J123</f>
        <v>10</v>
      </c>
      <c r="M123" s="228">
        <v>10</v>
      </c>
      <c r="N123" s="226">
        <f>+(M123-L123)/L123</f>
        <v>0</v>
      </c>
      <c r="O123" s="937">
        <f>M123</f>
        <v>10</v>
      </c>
      <c r="P123" s="228">
        <v>10</v>
      </c>
      <c r="Q123" s="228">
        <f>P123</f>
        <v>10</v>
      </c>
      <c r="R123" s="226">
        <f>+(Q123-P123)/P123</f>
        <v>0</v>
      </c>
      <c r="S123" s="229" t="s">
        <v>384</v>
      </c>
      <c r="T123" s="229"/>
      <c r="U123" s="230" t="s">
        <v>98</v>
      </c>
      <c r="W123" s="136" t="s">
        <v>510</v>
      </c>
      <c r="Y123" s="161"/>
      <c r="Z123" s="161"/>
      <c r="AB123" s="180"/>
      <c r="AC123" s="181" t="str">
        <f>IF(AB123=0,"N/A",(AB123-P123)/P123)</f>
        <v>N/A</v>
      </c>
      <c r="AD123" s="182"/>
    </row>
    <row r="124" spans="1:30" x14ac:dyDescent="0.25">
      <c r="A124" s="375"/>
      <c r="B124" s="193"/>
      <c r="C124" s="938"/>
      <c r="D124" s="166"/>
      <c r="E124" s="167"/>
      <c r="F124" s="265"/>
      <c r="G124" s="169"/>
      <c r="H124" s="167"/>
      <c r="I124" s="265"/>
      <c r="J124" s="169"/>
      <c r="K124" s="167"/>
      <c r="L124" s="265"/>
      <c r="M124" s="169"/>
      <c r="N124" s="167"/>
      <c r="O124" s="265"/>
      <c r="P124" s="169"/>
      <c r="Q124" s="169"/>
      <c r="R124" s="167"/>
      <c r="S124" s="209"/>
      <c r="T124" s="209"/>
      <c r="U124" s="209"/>
      <c r="Y124" s="161"/>
      <c r="Z124" s="161"/>
      <c r="AC124" s="170"/>
      <c r="AD124" s="163"/>
    </row>
    <row r="125" spans="1:30" ht="15" x14ac:dyDescent="0.25">
      <c r="A125" s="939" t="s">
        <v>1554</v>
      </c>
      <c r="B125" s="193"/>
      <c r="C125" s="938"/>
      <c r="D125" s="166"/>
      <c r="E125" s="167"/>
      <c r="F125" s="265"/>
      <c r="G125" s="169"/>
      <c r="H125" s="167"/>
      <c r="I125" s="265"/>
      <c r="J125" s="169"/>
      <c r="K125" s="167"/>
      <c r="L125" s="265"/>
      <c r="M125" s="169"/>
      <c r="N125" s="167"/>
      <c r="O125" s="265"/>
      <c r="P125" s="169"/>
      <c r="Q125" s="169"/>
      <c r="R125" s="167"/>
      <c r="S125" s="209"/>
      <c r="T125" s="209"/>
      <c r="U125" s="209"/>
      <c r="Y125" s="161"/>
      <c r="Z125" s="161"/>
      <c r="AC125" s="170"/>
      <c r="AD125" s="163"/>
    </row>
    <row r="126" spans="1:30" x14ac:dyDescent="0.25">
      <c r="A126" s="375" t="s">
        <v>1555</v>
      </c>
      <c r="B126" s="193"/>
      <c r="C126" s="938"/>
      <c r="D126" s="166"/>
      <c r="E126" s="167"/>
      <c r="F126" s="265"/>
      <c r="G126" s="169"/>
      <c r="H126" s="167"/>
      <c r="I126" s="265"/>
      <c r="J126" s="169"/>
      <c r="K126" s="167"/>
      <c r="L126" s="265"/>
      <c r="M126" s="169"/>
      <c r="N126" s="167"/>
      <c r="O126" s="265"/>
      <c r="P126" s="169" t="s">
        <v>434</v>
      </c>
      <c r="Q126" s="169">
        <v>5</v>
      </c>
      <c r="R126" s="167"/>
      <c r="S126" s="209"/>
      <c r="T126" s="209" t="s">
        <v>1558</v>
      </c>
      <c r="U126" s="160" t="s">
        <v>13</v>
      </c>
      <c r="Y126" s="161"/>
      <c r="Z126" s="161"/>
      <c r="AC126" s="170"/>
      <c r="AD126" s="163"/>
    </row>
    <row r="127" spans="1:30" x14ac:dyDescent="0.25">
      <c r="A127" s="375" t="s">
        <v>1556</v>
      </c>
      <c r="B127" s="193"/>
      <c r="C127" s="938"/>
      <c r="D127" s="166"/>
      <c r="E127" s="167"/>
      <c r="F127" s="265"/>
      <c r="G127" s="169"/>
      <c r="H127" s="167"/>
      <c r="I127" s="265"/>
      <c r="J127" s="169"/>
      <c r="K127" s="167"/>
      <c r="L127" s="265"/>
      <c r="M127" s="169"/>
      <c r="N127" s="167"/>
      <c r="O127" s="265"/>
      <c r="P127" s="169" t="s">
        <v>434</v>
      </c>
      <c r="Q127" s="169">
        <v>1</v>
      </c>
      <c r="R127" s="167"/>
      <c r="S127" s="209"/>
      <c r="T127" s="209" t="s">
        <v>923</v>
      </c>
      <c r="U127" s="160" t="s">
        <v>13</v>
      </c>
      <c r="Y127" s="161"/>
      <c r="Z127" s="161"/>
      <c r="AC127" s="170"/>
      <c r="AD127" s="163"/>
    </row>
    <row r="128" spans="1:30" x14ac:dyDescent="0.25">
      <c r="A128" s="375" t="s">
        <v>1557</v>
      </c>
      <c r="B128" s="193"/>
      <c r="C128" s="264"/>
      <c r="D128" s="166"/>
      <c r="E128" s="167"/>
      <c r="F128" s="265"/>
      <c r="G128" s="169"/>
      <c r="H128" s="167"/>
      <c r="I128" s="265"/>
      <c r="J128" s="169"/>
      <c r="K128" s="167"/>
      <c r="L128" s="265"/>
      <c r="M128" s="169"/>
      <c r="N128" s="167"/>
      <c r="O128" s="265"/>
      <c r="P128" s="169" t="s">
        <v>434</v>
      </c>
      <c r="Q128" s="169">
        <v>1.5</v>
      </c>
      <c r="R128" s="167"/>
      <c r="S128" s="209"/>
      <c r="T128" s="209" t="s">
        <v>923</v>
      </c>
      <c r="U128" s="160" t="s">
        <v>13</v>
      </c>
      <c r="Y128" s="161"/>
      <c r="Z128" s="161"/>
      <c r="AC128" s="170"/>
      <c r="AD128" s="163"/>
    </row>
    <row r="129" spans="1:31" x14ac:dyDescent="0.25">
      <c r="A129" s="375"/>
      <c r="B129" s="193"/>
      <c r="C129" s="264"/>
      <c r="D129" s="166"/>
      <c r="E129" s="167"/>
      <c r="F129" s="265"/>
      <c r="G129" s="169"/>
      <c r="H129" s="167"/>
      <c r="I129" s="265"/>
      <c r="J129" s="169"/>
      <c r="K129" s="167"/>
      <c r="L129" s="265"/>
      <c r="M129" s="169"/>
      <c r="N129" s="167"/>
      <c r="O129" s="265"/>
      <c r="P129" s="169"/>
      <c r="Q129" s="169"/>
      <c r="R129" s="167"/>
      <c r="S129" s="209"/>
      <c r="T129" s="209"/>
      <c r="U129" s="209"/>
      <c r="Y129" s="161"/>
      <c r="Z129" s="161"/>
      <c r="AC129" s="170"/>
      <c r="AD129" s="163"/>
    </row>
    <row r="130" spans="1:31" x14ac:dyDescent="0.25">
      <c r="B130" s="141"/>
      <c r="C130" s="184"/>
      <c r="D130" s="260"/>
      <c r="E130" s="311"/>
      <c r="F130" s="348"/>
      <c r="G130" s="312"/>
      <c r="H130" s="311"/>
      <c r="I130" s="348"/>
      <c r="J130" s="312"/>
      <c r="K130" s="311"/>
      <c r="L130" s="348"/>
      <c r="M130" s="312"/>
      <c r="N130" s="311"/>
      <c r="O130" s="348"/>
      <c r="P130" s="312"/>
      <c r="Q130" s="312"/>
      <c r="R130" s="311"/>
      <c r="S130" s="186"/>
      <c r="T130" s="186"/>
      <c r="U130" s="186"/>
      <c r="Y130" s="161"/>
      <c r="Z130" s="161"/>
      <c r="AC130" s="170"/>
      <c r="AD130" s="163"/>
    </row>
    <row r="131" spans="1:31" ht="15" thickBot="1" x14ac:dyDescent="0.3">
      <c r="A131" s="316"/>
      <c r="B131" s="316"/>
      <c r="C131" s="317"/>
      <c r="D131" s="318"/>
      <c r="E131" s="319"/>
      <c r="F131" s="317"/>
      <c r="G131" s="318"/>
      <c r="H131" s="319"/>
      <c r="I131" s="317"/>
      <c r="J131" s="318"/>
      <c r="K131" s="319"/>
      <c r="L131" s="317"/>
      <c r="M131" s="318"/>
      <c r="N131" s="319"/>
      <c r="O131" s="317"/>
      <c r="P131" s="318"/>
      <c r="Q131" s="318"/>
      <c r="R131" s="319"/>
      <c r="S131" s="320"/>
      <c r="T131" s="320"/>
      <c r="U131" s="320"/>
      <c r="Y131" s="161"/>
      <c r="Z131" s="161"/>
      <c r="AC131" s="170"/>
      <c r="AD131" s="163"/>
    </row>
    <row r="132" spans="1:31" ht="60" x14ac:dyDescent="0.25">
      <c r="A132" s="142" t="s">
        <v>511</v>
      </c>
      <c r="B132" s="143"/>
      <c r="C132" s="144" t="s">
        <v>350</v>
      </c>
      <c r="D132" s="144" t="s">
        <v>351</v>
      </c>
      <c r="E132" s="145" t="s">
        <v>5</v>
      </c>
      <c r="F132" s="146" t="s">
        <v>352</v>
      </c>
      <c r="G132" s="146" t="s">
        <v>353</v>
      </c>
      <c r="H132" s="146" t="s">
        <v>354</v>
      </c>
      <c r="I132" s="146" t="s">
        <v>355</v>
      </c>
      <c r="J132" s="146" t="s">
        <v>356</v>
      </c>
      <c r="K132" s="146" t="s">
        <v>354</v>
      </c>
      <c r="L132" s="146" t="s">
        <v>357</v>
      </c>
      <c r="M132" s="146" t="s">
        <v>358</v>
      </c>
      <c r="N132" s="146" t="s">
        <v>354</v>
      </c>
      <c r="O132" s="146" t="s">
        <v>359</v>
      </c>
      <c r="P132" s="147" t="s">
        <v>360</v>
      </c>
      <c r="Q132" s="147" t="s">
        <v>4</v>
      </c>
      <c r="R132" s="147" t="s">
        <v>354</v>
      </c>
      <c r="S132" s="146" t="s">
        <v>6</v>
      </c>
      <c r="T132" s="146" t="s">
        <v>7</v>
      </c>
      <c r="U132" s="148" t="s">
        <v>8</v>
      </c>
      <c r="Y132" s="150" t="s">
        <v>362</v>
      </c>
      <c r="Z132" s="151" t="s">
        <v>363</v>
      </c>
      <c r="AB132" s="189"/>
      <c r="AC132" s="190"/>
      <c r="AD132" s="191"/>
    </row>
    <row r="133" spans="1:31" x14ac:dyDescent="0.25">
      <c r="A133" s="258" t="s">
        <v>512</v>
      </c>
      <c r="B133" s="259"/>
      <c r="C133" s="157">
        <v>40</v>
      </c>
      <c r="D133" s="166">
        <v>40</v>
      </c>
      <c r="E133" s="167">
        <f>+(D133-C133)/C133</f>
        <v>0</v>
      </c>
      <c r="F133" s="168">
        <f>D133</f>
        <v>40</v>
      </c>
      <c r="G133" s="169">
        <f>F133</f>
        <v>40</v>
      </c>
      <c r="H133" s="167">
        <f>+(G133-F133)/F133</f>
        <v>0</v>
      </c>
      <c r="I133" s="168">
        <f>G133</f>
        <v>40</v>
      </c>
      <c r="J133" s="169">
        <f>I133</f>
        <v>40</v>
      </c>
      <c r="K133" s="167">
        <f>+(J133-I133)/I133</f>
        <v>0</v>
      </c>
      <c r="L133" s="168">
        <f>J133</f>
        <v>40</v>
      </c>
      <c r="M133" s="169">
        <f>L133</f>
        <v>40</v>
      </c>
      <c r="N133" s="167">
        <f>+(M133-L133)/L133</f>
        <v>0</v>
      </c>
      <c r="O133" s="168">
        <f>M133</f>
        <v>40</v>
      </c>
      <c r="P133" s="169">
        <v>44</v>
      </c>
      <c r="Q133" s="169">
        <f>ROUNDUP(P133*1.1,1)</f>
        <v>48.4</v>
      </c>
      <c r="R133" s="167">
        <f>+(Q133-P133)/P133</f>
        <v>9.9999999999999964E-2</v>
      </c>
      <c r="S133" s="159" t="s">
        <v>384</v>
      </c>
      <c r="T133" s="159"/>
      <c r="U133" s="160" t="s">
        <v>13</v>
      </c>
      <c r="Y133" s="161"/>
      <c r="Z133" s="161"/>
      <c r="AB133" s="162"/>
      <c r="AC133" s="170" t="str">
        <f>IF(AB133=0,"N/A",(AB133-P133)/P133)</f>
        <v>N/A</v>
      </c>
      <c r="AD133" s="163"/>
    </row>
    <row r="134" spans="1:31" ht="28.5" x14ac:dyDescent="0.25">
      <c r="A134" s="192" t="s">
        <v>410</v>
      </c>
      <c r="B134" s="193"/>
      <c r="C134" s="321">
        <v>105</v>
      </c>
      <c r="D134" s="166">
        <v>105</v>
      </c>
      <c r="E134" s="167">
        <f>+(D134-C134)/C134</f>
        <v>0</v>
      </c>
      <c r="F134" s="168">
        <f>D134</f>
        <v>105</v>
      </c>
      <c r="G134" s="169">
        <v>108.2</v>
      </c>
      <c r="H134" s="167">
        <f>+(G134-F134)/F134</f>
        <v>3.0476190476190504E-2</v>
      </c>
      <c r="I134" s="273">
        <f>G134</f>
        <v>108.2</v>
      </c>
      <c r="J134" s="169">
        <f>ROUNDUP(I134*1.03,1)</f>
        <v>111.5</v>
      </c>
      <c r="K134" s="167">
        <f>+(J134-I134)/I134</f>
        <v>3.0499075785582228E-2</v>
      </c>
      <c r="L134" s="273">
        <f>J134</f>
        <v>111.5</v>
      </c>
      <c r="M134" s="169">
        <f>ROUNDUP(L134*1.03,1)</f>
        <v>114.89999999999999</v>
      </c>
      <c r="N134" s="167">
        <f>+(M134-L134)/L134</f>
        <v>3.049327354260082E-2</v>
      </c>
      <c r="O134" s="273">
        <f>M134</f>
        <v>114.89999999999999</v>
      </c>
      <c r="P134" s="169">
        <v>125</v>
      </c>
      <c r="Q134" s="169">
        <v>137.5</v>
      </c>
      <c r="R134" s="167">
        <f>+(Q134-P134)/P134</f>
        <v>0.1</v>
      </c>
      <c r="S134" s="322" t="s">
        <v>384</v>
      </c>
      <c r="T134" s="322"/>
      <c r="U134" s="323" t="s">
        <v>13</v>
      </c>
      <c r="Y134" s="161"/>
      <c r="Z134" s="161"/>
      <c r="AB134" s="162"/>
      <c r="AC134" s="170" t="str">
        <f>IF(AB134=0,"N/A",(AB134-P134)/P134)</f>
        <v>N/A</v>
      </c>
      <c r="AD134" s="163"/>
      <c r="AE134" s="940"/>
    </row>
    <row r="135" spans="1:31" x14ac:dyDescent="0.25">
      <c r="A135" s="192" t="s">
        <v>513</v>
      </c>
      <c r="B135" s="193"/>
      <c r="C135" s="166">
        <v>45</v>
      </c>
      <c r="D135" s="166">
        <v>45</v>
      </c>
      <c r="E135" s="167">
        <f>+(D135-C135)/C135</f>
        <v>0</v>
      </c>
      <c r="F135" s="324">
        <f>D135</f>
        <v>45</v>
      </c>
      <c r="G135" s="169">
        <f>F135</f>
        <v>45</v>
      </c>
      <c r="H135" s="167">
        <f>+(G135-F135)/F135</f>
        <v>0</v>
      </c>
      <c r="I135" s="324">
        <f>G135</f>
        <v>45</v>
      </c>
      <c r="J135" s="169">
        <f>I135</f>
        <v>45</v>
      </c>
      <c r="K135" s="167">
        <f>+(J135-I135)/I135</f>
        <v>0</v>
      </c>
      <c r="L135" s="324">
        <f>J135</f>
        <v>45</v>
      </c>
      <c r="M135" s="169">
        <f>L135</f>
        <v>45</v>
      </c>
      <c r="N135" s="167">
        <f>+(M135-L135)/L135</f>
        <v>0</v>
      </c>
      <c r="O135" s="324">
        <f>M135</f>
        <v>45</v>
      </c>
      <c r="P135" s="169">
        <f>O135</f>
        <v>45</v>
      </c>
      <c r="Q135" s="169">
        <f>P135</f>
        <v>45</v>
      </c>
      <c r="R135" s="167">
        <f>+(Q135-P135)/P135</f>
        <v>0</v>
      </c>
      <c r="S135" s="325" t="s">
        <v>384</v>
      </c>
      <c r="T135" s="325"/>
      <c r="U135" s="326" t="s">
        <v>98</v>
      </c>
      <c r="Y135" s="161"/>
      <c r="Z135" s="161"/>
      <c r="AB135" s="162"/>
      <c r="AC135" s="170" t="str">
        <f>IF(AB135=0,"N/A",(AB135-P135)/P135)</f>
        <v>N/A</v>
      </c>
      <c r="AD135" s="163"/>
    </row>
    <row r="136" spans="1:31" x14ac:dyDescent="0.25">
      <c r="A136" s="192" t="s">
        <v>1560</v>
      </c>
      <c r="B136" s="327"/>
      <c r="C136" s="328"/>
      <c r="D136" s="328"/>
      <c r="E136" s="329"/>
      <c r="F136" s="330"/>
      <c r="G136" s="331"/>
      <c r="H136" s="329"/>
      <c r="I136" s="330"/>
      <c r="J136" s="331"/>
      <c r="K136" s="329"/>
      <c r="L136" s="330"/>
      <c r="M136" s="331"/>
      <c r="N136" s="329"/>
      <c r="O136" s="265" t="s">
        <v>434</v>
      </c>
      <c r="P136" s="169">
        <v>50</v>
      </c>
      <c r="Q136" s="169">
        <f>ROUNDUP(P136*1.1,1)</f>
        <v>55</v>
      </c>
      <c r="R136" s="167">
        <f>+(Q136-P136)/P136</f>
        <v>0.1</v>
      </c>
      <c r="S136" s="209" t="s">
        <v>384</v>
      </c>
      <c r="T136" s="209"/>
      <c r="U136" s="266" t="s">
        <v>13</v>
      </c>
      <c r="V136" s="254"/>
      <c r="W136" s="255"/>
      <c r="X136" s="255"/>
      <c r="Y136" s="256"/>
      <c r="Z136" s="256"/>
      <c r="AB136" s="162"/>
      <c r="AC136" s="170" t="str">
        <f>IF(AB136=0,"N/A",(AB136-P136)/P136)</f>
        <v>N/A</v>
      </c>
      <c r="AD136" s="163"/>
    </row>
    <row r="137" spans="1:31" x14ac:dyDescent="0.25">
      <c r="A137" s="196"/>
      <c r="B137" s="332"/>
      <c r="C137" s="328"/>
      <c r="D137" s="328"/>
      <c r="E137" s="329"/>
      <c r="F137" s="333"/>
      <c r="G137" s="328"/>
      <c r="H137" s="329"/>
      <c r="I137" s="333"/>
      <c r="J137" s="328"/>
      <c r="K137" s="329"/>
      <c r="L137" s="333"/>
      <c r="M137" s="328"/>
      <c r="N137" s="329"/>
      <c r="O137" s="333"/>
      <c r="P137" s="328"/>
      <c r="Q137" s="328"/>
      <c r="R137" s="329"/>
      <c r="S137" s="334"/>
      <c r="T137" s="334"/>
      <c r="U137" s="335"/>
      <c r="Y137" s="161"/>
      <c r="Z137" s="161"/>
      <c r="AB137" s="162"/>
      <c r="AC137" s="170"/>
      <c r="AD137" s="163"/>
    </row>
    <row r="138" spans="1:31" ht="30" x14ac:dyDescent="0.25">
      <c r="A138" s="207" t="s">
        <v>514</v>
      </c>
      <c r="B138" s="208"/>
      <c r="C138" s="336"/>
      <c r="D138" s="236"/>
      <c r="E138" s="337"/>
      <c r="F138" s="336"/>
      <c r="G138" s="236"/>
      <c r="H138" s="337"/>
      <c r="I138" s="336"/>
      <c r="J138" s="236"/>
      <c r="K138" s="337"/>
      <c r="L138" s="336"/>
      <c r="M138" s="236"/>
      <c r="N138" s="337"/>
      <c r="O138" s="336"/>
      <c r="P138" s="236"/>
      <c r="Q138" s="236"/>
      <c r="R138" s="337"/>
      <c r="S138" s="338"/>
      <c r="T138" s="338"/>
      <c r="U138" s="339"/>
      <c r="Y138" s="161" t="s">
        <v>515</v>
      </c>
      <c r="Z138" s="161" t="s">
        <v>516</v>
      </c>
      <c r="AB138" s="162"/>
      <c r="AC138" s="170"/>
      <c r="AD138" s="163"/>
    </row>
    <row r="139" spans="1:31" x14ac:dyDescent="0.25">
      <c r="A139" s="192" t="s">
        <v>517</v>
      </c>
      <c r="B139" s="193"/>
      <c r="C139" s="264"/>
      <c r="D139" s="166"/>
      <c r="E139" s="203"/>
      <c r="F139" s="340"/>
      <c r="G139" s="225"/>
      <c r="H139" s="341"/>
      <c r="I139" s="340"/>
      <c r="J139" s="225"/>
      <c r="K139" s="341"/>
      <c r="L139" s="340"/>
      <c r="M139" s="225"/>
      <c r="N139" s="341"/>
      <c r="O139" s="340"/>
      <c r="P139" s="225"/>
      <c r="Q139" s="225"/>
      <c r="R139" s="341"/>
      <c r="S139" s="209"/>
      <c r="T139" s="209"/>
      <c r="U139" s="342"/>
      <c r="Y139" s="161"/>
      <c r="Z139" s="161"/>
      <c r="AB139" s="162"/>
      <c r="AC139" s="170"/>
      <c r="AD139" s="163"/>
    </row>
    <row r="140" spans="1:31" x14ac:dyDescent="0.2">
      <c r="A140" s="192" t="s">
        <v>518</v>
      </c>
      <c r="B140" s="193"/>
      <c r="C140" s="265" t="s">
        <v>478</v>
      </c>
      <c r="D140" s="264">
        <v>95</v>
      </c>
      <c r="E140" s="343"/>
      <c r="F140" s="265">
        <f t="shared" ref="F140:F148" si="19">D140</f>
        <v>95</v>
      </c>
      <c r="G140" s="169">
        <v>100</v>
      </c>
      <c r="H140" s="167">
        <f t="shared" ref="H140:H148" si="20">+(G140-F140)/F140</f>
        <v>5.2631578947368418E-2</v>
      </c>
      <c r="I140" s="273">
        <f t="shared" ref="I140:I148" si="21">G140</f>
        <v>100</v>
      </c>
      <c r="J140" s="344">
        <v>105</v>
      </c>
      <c r="K140" s="167">
        <f t="shared" ref="K140:K148" si="22">+(J140-I140)/I140</f>
        <v>0.05</v>
      </c>
      <c r="L140" s="273">
        <f t="shared" ref="L140:L148" si="23">J140</f>
        <v>105</v>
      </c>
      <c r="M140" s="344">
        <v>110</v>
      </c>
      <c r="N140" s="167">
        <f t="shared" ref="N140:N148" si="24">+(M140-L140)/L140</f>
        <v>4.7619047619047616E-2</v>
      </c>
      <c r="O140" s="273">
        <f t="shared" ref="O140:O148" si="25">M140</f>
        <v>110</v>
      </c>
      <c r="P140" s="344">
        <v>125</v>
      </c>
      <c r="Q140" s="358">
        <v>135</v>
      </c>
      <c r="R140" s="167"/>
      <c r="S140" s="345" t="s">
        <v>384</v>
      </c>
      <c r="T140" s="345"/>
      <c r="U140" s="160" t="s">
        <v>98</v>
      </c>
      <c r="W140" s="136" t="s">
        <v>519</v>
      </c>
      <c r="Y140" s="346">
        <v>110</v>
      </c>
      <c r="Z140" s="314"/>
      <c r="AB140" s="162"/>
      <c r="AC140" s="170" t="str">
        <f t="shared" ref="AC140:AC148" si="26">IF(AB140=0,"N/A",(AB140-P140)/P140)</f>
        <v>N/A</v>
      </c>
      <c r="AD140" s="163"/>
      <c r="AE140" s="941"/>
    </row>
    <row r="141" spans="1:31" x14ac:dyDescent="0.2">
      <c r="A141" s="192" t="s">
        <v>520</v>
      </c>
      <c r="B141" s="193"/>
      <c r="C141" s="265" t="s">
        <v>478</v>
      </c>
      <c r="D141" s="264">
        <v>130</v>
      </c>
      <c r="E141" s="343"/>
      <c r="F141" s="265">
        <f t="shared" si="19"/>
        <v>130</v>
      </c>
      <c r="G141" s="169">
        <v>135</v>
      </c>
      <c r="H141" s="167">
        <f t="shared" si="20"/>
        <v>3.8461538461538464E-2</v>
      </c>
      <c r="I141" s="273">
        <f t="shared" si="21"/>
        <v>135</v>
      </c>
      <c r="J141" s="344">
        <v>140</v>
      </c>
      <c r="K141" s="167">
        <f t="shared" si="22"/>
        <v>3.7037037037037035E-2</v>
      </c>
      <c r="L141" s="273">
        <f t="shared" si="23"/>
        <v>140</v>
      </c>
      <c r="M141" s="344">
        <v>150</v>
      </c>
      <c r="N141" s="167">
        <f t="shared" si="24"/>
        <v>7.1428571428571425E-2</v>
      </c>
      <c r="O141" s="273">
        <f t="shared" si="25"/>
        <v>150</v>
      </c>
      <c r="P141" s="344">
        <v>170</v>
      </c>
      <c r="Q141" s="358">
        <v>185</v>
      </c>
      <c r="R141" s="167"/>
      <c r="S141" s="345" t="s">
        <v>384</v>
      </c>
      <c r="T141" s="345"/>
      <c r="U141" s="160" t="s">
        <v>98</v>
      </c>
      <c r="W141" s="136" t="s">
        <v>519</v>
      </c>
      <c r="Y141" s="346">
        <v>150</v>
      </c>
      <c r="Z141" s="314"/>
      <c r="AB141" s="162"/>
      <c r="AC141" s="170" t="str">
        <f t="shared" si="26"/>
        <v>N/A</v>
      </c>
      <c r="AD141" s="163"/>
      <c r="AE141" s="941"/>
    </row>
    <row r="142" spans="1:31" x14ac:dyDescent="0.2">
      <c r="A142" s="192" t="s">
        <v>521</v>
      </c>
      <c r="B142" s="193"/>
      <c r="C142" s="265" t="s">
        <v>478</v>
      </c>
      <c r="D142" s="264">
        <v>200</v>
      </c>
      <c r="E142" s="343"/>
      <c r="F142" s="265">
        <f t="shared" si="19"/>
        <v>200</v>
      </c>
      <c r="G142" s="169">
        <v>205</v>
      </c>
      <c r="H142" s="167">
        <f t="shared" si="20"/>
        <v>2.5000000000000001E-2</v>
      </c>
      <c r="I142" s="273">
        <f t="shared" si="21"/>
        <v>205</v>
      </c>
      <c r="J142" s="344">
        <v>210</v>
      </c>
      <c r="K142" s="167">
        <f t="shared" si="22"/>
        <v>2.4390243902439025E-2</v>
      </c>
      <c r="L142" s="273">
        <f t="shared" si="23"/>
        <v>210</v>
      </c>
      <c r="M142" s="344">
        <v>220</v>
      </c>
      <c r="N142" s="167">
        <f t="shared" si="24"/>
        <v>4.7619047619047616E-2</v>
      </c>
      <c r="O142" s="273">
        <f t="shared" si="25"/>
        <v>220</v>
      </c>
      <c r="P142" s="344">
        <v>250</v>
      </c>
      <c r="Q142" s="358">
        <v>270</v>
      </c>
      <c r="R142" s="167"/>
      <c r="S142" s="345" t="s">
        <v>384</v>
      </c>
      <c r="T142" s="345"/>
      <c r="U142" s="160" t="s">
        <v>98</v>
      </c>
      <c r="W142" s="136" t="s">
        <v>519</v>
      </c>
      <c r="Y142" s="346">
        <v>220</v>
      </c>
      <c r="Z142" s="314"/>
      <c r="AB142" s="162"/>
      <c r="AC142" s="170" t="str">
        <f t="shared" si="26"/>
        <v>N/A</v>
      </c>
      <c r="AD142" s="163"/>
      <c r="AE142" s="941"/>
    </row>
    <row r="143" spans="1:31" x14ac:dyDescent="0.2">
      <c r="A143" s="192" t="s">
        <v>522</v>
      </c>
      <c r="B143" s="193"/>
      <c r="C143" s="265" t="s">
        <v>478</v>
      </c>
      <c r="D143" s="264">
        <v>255</v>
      </c>
      <c r="E143" s="343"/>
      <c r="F143" s="265">
        <f t="shared" si="19"/>
        <v>255</v>
      </c>
      <c r="G143" s="169">
        <v>265</v>
      </c>
      <c r="H143" s="167">
        <f t="shared" si="20"/>
        <v>3.9215686274509803E-2</v>
      </c>
      <c r="I143" s="273">
        <f t="shared" si="21"/>
        <v>265</v>
      </c>
      <c r="J143" s="344">
        <v>270</v>
      </c>
      <c r="K143" s="167">
        <f t="shared" si="22"/>
        <v>1.8867924528301886E-2</v>
      </c>
      <c r="L143" s="273">
        <f t="shared" si="23"/>
        <v>270</v>
      </c>
      <c r="M143" s="344">
        <v>285</v>
      </c>
      <c r="N143" s="167">
        <f t="shared" si="24"/>
        <v>5.5555555555555552E-2</v>
      </c>
      <c r="O143" s="273">
        <f t="shared" si="25"/>
        <v>285</v>
      </c>
      <c r="P143" s="344">
        <v>325</v>
      </c>
      <c r="Q143" s="358">
        <v>355</v>
      </c>
      <c r="R143" s="167"/>
      <c r="S143" s="345" t="s">
        <v>384</v>
      </c>
      <c r="T143" s="345"/>
      <c r="U143" s="160" t="s">
        <v>98</v>
      </c>
      <c r="W143" s="136" t="s">
        <v>519</v>
      </c>
      <c r="Y143" s="346">
        <v>285</v>
      </c>
      <c r="Z143" s="314"/>
      <c r="AB143" s="162"/>
      <c r="AC143" s="170" t="str">
        <f t="shared" si="26"/>
        <v>N/A</v>
      </c>
      <c r="AD143" s="163"/>
      <c r="AE143" s="941"/>
    </row>
    <row r="144" spans="1:31" x14ac:dyDescent="0.2">
      <c r="A144" s="192" t="s">
        <v>523</v>
      </c>
      <c r="B144" s="193"/>
      <c r="C144" s="265" t="s">
        <v>478</v>
      </c>
      <c r="D144" s="264">
        <v>330</v>
      </c>
      <c r="E144" s="343"/>
      <c r="F144" s="265">
        <f t="shared" si="19"/>
        <v>330</v>
      </c>
      <c r="G144" s="169">
        <v>340</v>
      </c>
      <c r="H144" s="167">
        <f t="shared" si="20"/>
        <v>3.0303030303030304E-2</v>
      </c>
      <c r="I144" s="273">
        <f t="shared" si="21"/>
        <v>340</v>
      </c>
      <c r="J144" s="344">
        <v>345</v>
      </c>
      <c r="K144" s="167">
        <f t="shared" si="22"/>
        <v>1.4705882352941176E-2</v>
      </c>
      <c r="L144" s="273">
        <f t="shared" si="23"/>
        <v>345</v>
      </c>
      <c r="M144" s="344">
        <v>365</v>
      </c>
      <c r="N144" s="167">
        <f t="shared" si="24"/>
        <v>5.7971014492753624E-2</v>
      </c>
      <c r="O144" s="273">
        <f t="shared" si="25"/>
        <v>365</v>
      </c>
      <c r="P144" s="344">
        <v>415</v>
      </c>
      <c r="Q144" s="358">
        <v>450</v>
      </c>
      <c r="R144" s="167"/>
      <c r="S144" s="345" t="s">
        <v>384</v>
      </c>
      <c r="T144" s="345"/>
      <c r="U144" s="160" t="s">
        <v>98</v>
      </c>
      <c r="W144" s="136" t="s">
        <v>519</v>
      </c>
      <c r="Y144" s="346">
        <v>365</v>
      </c>
      <c r="Z144" s="314"/>
      <c r="AB144" s="162"/>
      <c r="AC144" s="170" t="str">
        <f t="shared" si="26"/>
        <v>N/A</v>
      </c>
      <c r="AD144" s="163"/>
      <c r="AE144" s="941"/>
    </row>
    <row r="145" spans="1:31" x14ac:dyDescent="0.2">
      <c r="A145" s="192" t="s">
        <v>524</v>
      </c>
      <c r="B145" s="193"/>
      <c r="C145" s="265" t="s">
        <v>478</v>
      </c>
      <c r="D145" s="264">
        <v>390</v>
      </c>
      <c r="E145" s="343"/>
      <c r="F145" s="265">
        <f t="shared" si="19"/>
        <v>390</v>
      </c>
      <c r="G145" s="169">
        <v>400</v>
      </c>
      <c r="H145" s="167">
        <f t="shared" si="20"/>
        <v>2.564102564102564E-2</v>
      </c>
      <c r="I145" s="273">
        <f t="shared" si="21"/>
        <v>400</v>
      </c>
      <c r="J145" s="344">
        <v>405</v>
      </c>
      <c r="K145" s="167">
        <f t="shared" si="22"/>
        <v>1.2500000000000001E-2</v>
      </c>
      <c r="L145" s="273">
        <f t="shared" si="23"/>
        <v>405</v>
      </c>
      <c r="M145" s="344">
        <v>425</v>
      </c>
      <c r="N145" s="167">
        <f t="shared" si="24"/>
        <v>4.9382716049382713E-2</v>
      </c>
      <c r="O145" s="273">
        <f t="shared" si="25"/>
        <v>425</v>
      </c>
      <c r="P145" s="344">
        <v>480</v>
      </c>
      <c r="Q145" s="358">
        <v>520</v>
      </c>
      <c r="R145" s="167"/>
      <c r="S145" s="345" t="s">
        <v>384</v>
      </c>
      <c r="T145" s="345"/>
      <c r="U145" s="160" t="s">
        <v>98</v>
      </c>
      <c r="W145" s="136" t="s">
        <v>519</v>
      </c>
      <c r="Y145" s="346">
        <v>425</v>
      </c>
      <c r="Z145" s="314"/>
      <c r="AB145" s="162"/>
      <c r="AC145" s="170" t="str">
        <f t="shared" si="26"/>
        <v>N/A</v>
      </c>
      <c r="AD145" s="163"/>
      <c r="AE145" s="941"/>
    </row>
    <row r="146" spans="1:31" x14ac:dyDescent="0.2">
      <c r="A146" s="192" t="s">
        <v>525</v>
      </c>
      <c r="B146" s="193"/>
      <c r="C146" s="265" t="s">
        <v>478</v>
      </c>
      <c r="D146" s="264">
        <v>390</v>
      </c>
      <c r="E146" s="343"/>
      <c r="F146" s="265">
        <f t="shared" si="19"/>
        <v>390</v>
      </c>
      <c r="G146" s="169">
        <v>400</v>
      </c>
      <c r="H146" s="167">
        <f t="shared" si="20"/>
        <v>2.564102564102564E-2</v>
      </c>
      <c r="I146" s="273">
        <f t="shared" si="21"/>
        <v>400</v>
      </c>
      <c r="J146" s="344">
        <v>405</v>
      </c>
      <c r="K146" s="167">
        <f t="shared" si="22"/>
        <v>1.2500000000000001E-2</v>
      </c>
      <c r="L146" s="273">
        <f t="shared" si="23"/>
        <v>405</v>
      </c>
      <c r="M146" s="344">
        <v>425</v>
      </c>
      <c r="N146" s="167">
        <f t="shared" si="24"/>
        <v>4.9382716049382713E-2</v>
      </c>
      <c r="O146" s="273">
        <f t="shared" si="25"/>
        <v>425</v>
      </c>
      <c r="P146" s="344">
        <v>480</v>
      </c>
      <c r="Q146" s="358">
        <v>520</v>
      </c>
      <c r="R146" s="167"/>
      <c r="S146" s="345" t="s">
        <v>384</v>
      </c>
      <c r="T146" s="345"/>
      <c r="U146" s="160" t="s">
        <v>98</v>
      </c>
      <c r="W146" s="136" t="s">
        <v>519</v>
      </c>
      <c r="Y146" s="346">
        <v>425</v>
      </c>
      <c r="Z146" s="314"/>
      <c r="AB146" s="162"/>
      <c r="AC146" s="170" t="str">
        <f t="shared" si="26"/>
        <v>N/A</v>
      </c>
      <c r="AD146" s="163"/>
      <c r="AE146" s="941"/>
    </row>
    <row r="147" spans="1:31" x14ac:dyDescent="0.2">
      <c r="A147" s="192" t="s">
        <v>526</v>
      </c>
      <c r="B147" s="193"/>
      <c r="C147" s="265" t="s">
        <v>478</v>
      </c>
      <c r="D147" s="264">
        <v>665</v>
      </c>
      <c r="E147" s="343"/>
      <c r="F147" s="265">
        <f t="shared" si="19"/>
        <v>665</v>
      </c>
      <c r="G147" s="169">
        <v>680</v>
      </c>
      <c r="H147" s="167">
        <f t="shared" si="20"/>
        <v>2.2556390977443608E-2</v>
      </c>
      <c r="I147" s="273">
        <f t="shared" si="21"/>
        <v>680</v>
      </c>
      <c r="J147" s="344">
        <v>690</v>
      </c>
      <c r="K147" s="167">
        <f t="shared" si="22"/>
        <v>1.4705882352941176E-2</v>
      </c>
      <c r="L147" s="273">
        <f t="shared" si="23"/>
        <v>690</v>
      </c>
      <c r="M147" s="344">
        <v>725</v>
      </c>
      <c r="N147" s="167">
        <f t="shared" si="24"/>
        <v>5.0724637681159424E-2</v>
      </c>
      <c r="O147" s="273">
        <f t="shared" si="25"/>
        <v>725</v>
      </c>
      <c r="P147" s="344">
        <v>820</v>
      </c>
      <c r="Q147" s="358">
        <v>890</v>
      </c>
      <c r="R147" s="167"/>
      <c r="S147" s="345" t="s">
        <v>384</v>
      </c>
      <c r="T147" s="345"/>
      <c r="U147" s="160" t="s">
        <v>98</v>
      </c>
      <c r="W147" s="136" t="s">
        <v>519</v>
      </c>
      <c r="Y147" s="346">
        <v>725</v>
      </c>
      <c r="Z147" s="314"/>
      <c r="AB147" s="162"/>
      <c r="AC147" s="170" t="str">
        <f t="shared" si="26"/>
        <v>N/A</v>
      </c>
      <c r="AD147" s="163"/>
      <c r="AE147" s="941"/>
    </row>
    <row r="148" spans="1:31" x14ac:dyDescent="0.2">
      <c r="A148" s="192" t="s">
        <v>527</v>
      </c>
      <c r="B148" s="193"/>
      <c r="C148" s="265" t="s">
        <v>478</v>
      </c>
      <c r="D148" s="264">
        <v>65</v>
      </c>
      <c r="E148" s="343"/>
      <c r="F148" s="265">
        <f t="shared" si="19"/>
        <v>65</v>
      </c>
      <c r="G148" s="169">
        <v>70</v>
      </c>
      <c r="H148" s="167">
        <f t="shared" si="20"/>
        <v>7.6923076923076927E-2</v>
      </c>
      <c r="I148" s="273">
        <f t="shared" si="21"/>
        <v>70</v>
      </c>
      <c r="J148" s="344">
        <v>75</v>
      </c>
      <c r="K148" s="167">
        <f t="shared" si="22"/>
        <v>7.1428571428571425E-2</v>
      </c>
      <c r="L148" s="273">
        <f t="shared" si="23"/>
        <v>75</v>
      </c>
      <c r="M148" s="344">
        <v>80</v>
      </c>
      <c r="N148" s="167">
        <f t="shared" si="24"/>
        <v>6.6666666666666666E-2</v>
      </c>
      <c r="O148" s="273">
        <f t="shared" si="25"/>
        <v>80</v>
      </c>
      <c r="P148" s="344">
        <v>95</v>
      </c>
      <c r="Q148" s="358">
        <v>105</v>
      </c>
      <c r="R148" s="167"/>
      <c r="S148" s="345" t="s">
        <v>384</v>
      </c>
      <c r="T148" s="345"/>
      <c r="U148" s="160" t="s">
        <v>98</v>
      </c>
      <c r="W148" s="136" t="s">
        <v>519</v>
      </c>
      <c r="Y148" s="346">
        <v>80</v>
      </c>
      <c r="Z148" s="314"/>
      <c r="AB148" s="162"/>
      <c r="AC148" s="170" t="str">
        <f t="shared" si="26"/>
        <v>N/A</v>
      </c>
      <c r="AD148" s="163"/>
      <c r="AE148" s="941"/>
    </row>
    <row r="149" spans="1:31" x14ac:dyDescent="0.25">
      <c r="A149" s="347"/>
      <c r="B149" s="183"/>
      <c r="C149" s="348"/>
      <c r="D149" s="184"/>
      <c r="E149" s="261"/>
      <c r="F149" s="333"/>
      <c r="G149" s="328"/>
      <c r="H149" s="349"/>
      <c r="I149" s="333"/>
      <c r="J149" s="328"/>
      <c r="K149" s="349"/>
      <c r="L149" s="333"/>
      <c r="M149" s="328"/>
      <c r="N149" s="349"/>
      <c r="O149" s="333"/>
      <c r="P149" s="328"/>
      <c r="Q149" s="350"/>
      <c r="R149" s="349"/>
      <c r="S149" s="351"/>
      <c r="T149" s="351"/>
      <c r="U149" s="352"/>
      <c r="Y149" s="161"/>
      <c r="Z149" s="161"/>
      <c r="AB149" s="162"/>
      <c r="AC149" s="170"/>
      <c r="AD149" s="163"/>
    </row>
    <row r="150" spans="1:31" ht="28.5" x14ac:dyDescent="0.25">
      <c r="A150" s="220" t="s">
        <v>528</v>
      </c>
      <c r="B150" s="221"/>
      <c r="C150" s="353"/>
      <c r="D150" s="354"/>
      <c r="E150" s="355"/>
      <c r="F150" s="265">
        <v>98</v>
      </c>
      <c r="G150" s="265">
        <v>215</v>
      </c>
      <c r="H150" s="237">
        <f t="shared" ref="H150:H161" si="27">+(G150-F150)/F150</f>
        <v>1.1938775510204083</v>
      </c>
      <c r="I150" s="273">
        <f t="shared" ref="I150:I161" si="28">G150</f>
        <v>215</v>
      </c>
      <c r="J150" s="169">
        <f t="shared" ref="J150:J161" si="29">ROUNDUP(I150*1.03,1)</f>
        <v>221.5</v>
      </c>
      <c r="K150" s="167">
        <f t="shared" ref="K150:K161" si="30">+(J150-I150)/I150</f>
        <v>3.0232558139534883E-2</v>
      </c>
      <c r="L150" s="273">
        <f t="shared" ref="L150:L161" si="31">J150</f>
        <v>221.5</v>
      </c>
      <c r="M150" s="169">
        <f t="shared" ref="M150:M161" si="32">ROUNDUP(L150*1.03,1)</f>
        <v>228.2</v>
      </c>
      <c r="N150" s="167">
        <f t="shared" ref="N150:N161" si="33">+(M150-L150)/L150</f>
        <v>3.0248306997742613E-2</v>
      </c>
      <c r="O150" s="273">
        <f t="shared" ref="O150:O161" si="34">M150</f>
        <v>228.2</v>
      </c>
      <c r="P150" s="169">
        <v>251.1</v>
      </c>
      <c r="Q150" s="169">
        <f t="shared" ref="Q150:Q170" si="35">ROUNDUP(P150*1.1,1)</f>
        <v>276.3</v>
      </c>
      <c r="R150" s="167">
        <f t="shared" ref="R150:R170" si="36">+(Q150-P150)/P150</f>
        <v>0.10035842293906817</v>
      </c>
      <c r="S150" s="159" t="s">
        <v>384</v>
      </c>
      <c r="T150" s="159" t="s">
        <v>529</v>
      </c>
      <c r="U150" s="160" t="s">
        <v>13</v>
      </c>
      <c r="W150" s="136" t="s">
        <v>530</v>
      </c>
      <c r="Y150" s="161"/>
      <c r="Z150" s="161"/>
      <c r="AB150" s="162"/>
      <c r="AC150" s="170" t="str">
        <f t="shared" ref="AC150:AC170" si="37">IF(AB150=0,"N/A",(AB150-P150)/P150)</f>
        <v>N/A</v>
      </c>
      <c r="AD150" s="163"/>
    </row>
    <row r="151" spans="1:31" x14ac:dyDescent="0.25">
      <c r="A151" s="220" t="s">
        <v>531</v>
      </c>
      <c r="B151" s="221"/>
      <c r="C151" s="157">
        <v>95</v>
      </c>
      <c r="D151" s="166">
        <v>98</v>
      </c>
      <c r="E151" s="167">
        <f>+(D151-C151)/C151</f>
        <v>3.1578947368421054E-2</v>
      </c>
      <c r="F151" s="356">
        <f>D151</f>
        <v>98</v>
      </c>
      <c r="G151" s="357">
        <v>100</v>
      </c>
      <c r="H151" s="237">
        <f t="shared" si="27"/>
        <v>2.0408163265306121E-2</v>
      </c>
      <c r="I151" s="273">
        <f t="shared" si="28"/>
        <v>100</v>
      </c>
      <c r="J151" s="169">
        <f t="shared" si="29"/>
        <v>103</v>
      </c>
      <c r="K151" s="167">
        <f t="shared" si="30"/>
        <v>0.03</v>
      </c>
      <c r="L151" s="273">
        <f t="shared" si="31"/>
        <v>103</v>
      </c>
      <c r="M151" s="169">
        <f t="shared" si="32"/>
        <v>106.1</v>
      </c>
      <c r="N151" s="167">
        <f t="shared" si="33"/>
        <v>3.0097087378640721E-2</v>
      </c>
      <c r="O151" s="273">
        <f t="shared" si="34"/>
        <v>106.1</v>
      </c>
      <c r="P151" s="169">
        <v>116.8</v>
      </c>
      <c r="Q151" s="169">
        <f t="shared" si="35"/>
        <v>128.5</v>
      </c>
      <c r="R151" s="167">
        <f t="shared" si="36"/>
        <v>0.10017123287671235</v>
      </c>
      <c r="S151" s="159" t="s">
        <v>384</v>
      </c>
      <c r="T151" s="159" t="s">
        <v>529</v>
      </c>
      <c r="U151" s="160" t="s">
        <v>13</v>
      </c>
      <c r="Y151" s="161"/>
      <c r="Z151" s="161"/>
      <c r="AB151" s="162"/>
      <c r="AC151" s="170" t="str">
        <f t="shared" si="37"/>
        <v>N/A</v>
      </c>
      <c r="AD151" s="163"/>
    </row>
    <row r="152" spans="1:31" ht="28.5" x14ac:dyDescent="0.25">
      <c r="A152" s="220" t="s">
        <v>532</v>
      </c>
      <c r="B152" s="221"/>
      <c r="C152" s="157"/>
      <c r="D152" s="166"/>
      <c r="E152" s="167"/>
      <c r="F152" s="265">
        <v>67</v>
      </c>
      <c r="G152" s="358">
        <v>125</v>
      </c>
      <c r="H152" s="237">
        <f t="shared" si="27"/>
        <v>0.86567164179104472</v>
      </c>
      <c r="I152" s="273">
        <f t="shared" si="28"/>
        <v>125</v>
      </c>
      <c r="J152" s="169">
        <f t="shared" si="29"/>
        <v>128.79999999999998</v>
      </c>
      <c r="K152" s="167">
        <f t="shared" si="30"/>
        <v>3.0399999999999865E-2</v>
      </c>
      <c r="L152" s="273">
        <f t="shared" si="31"/>
        <v>128.79999999999998</v>
      </c>
      <c r="M152" s="169">
        <f t="shared" si="32"/>
        <v>132.69999999999999</v>
      </c>
      <c r="N152" s="167">
        <f t="shared" si="33"/>
        <v>3.0279503105590109E-2</v>
      </c>
      <c r="O152" s="273">
        <f t="shared" si="34"/>
        <v>132.69999999999999</v>
      </c>
      <c r="P152" s="169">
        <v>146</v>
      </c>
      <c r="Q152" s="169">
        <f t="shared" si="35"/>
        <v>160.6</v>
      </c>
      <c r="R152" s="167">
        <f t="shared" si="36"/>
        <v>9.9999999999999964E-2</v>
      </c>
      <c r="S152" s="159" t="s">
        <v>384</v>
      </c>
      <c r="T152" s="159" t="s">
        <v>529</v>
      </c>
      <c r="U152" s="160" t="s">
        <v>13</v>
      </c>
      <c r="W152" s="136" t="s">
        <v>530</v>
      </c>
      <c r="Y152" s="161"/>
      <c r="Z152" s="161"/>
      <c r="AB152" s="162"/>
      <c r="AC152" s="170" t="str">
        <f t="shared" si="37"/>
        <v>N/A</v>
      </c>
      <c r="AD152" s="163"/>
    </row>
    <row r="153" spans="1:31" x14ac:dyDescent="0.25">
      <c r="A153" s="220" t="s">
        <v>533</v>
      </c>
      <c r="B153" s="221"/>
      <c r="C153" s="157">
        <v>65</v>
      </c>
      <c r="D153" s="166">
        <v>67</v>
      </c>
      <c r="E153" s="167">
        <f>+(D153-C153)/C153</f>
        <v>3.0769230769230771E-2</v>
      </c>
      <c r="F153" s="265">
        <f>D153</f>
        <v>67</v>
      </c>
      <c r="G153" s="358">
        <v>70</v>
      </c>
      <c r="H153" s="237">
        <f t="shared" si="27"/>
        <v>4.4776119402985072E-2</v>
      </c>
      <c r="I153" s="273">
        <f t="shared" si="28"/>
        <v>70</v>
      </c>
      <c r="J153" s="169">
        <f t="shared" si="29"/>
        <v>72.099999999999994</v>
      </c>
      <c r="K153" s="167">
        <f t="shared" si="30"/>
        <v>2.9999999999999919E-2</v>
      </c>
      <c r="L153" s="273">
        <f t="shared" si="31"/>
        <v>72.099999999999994</v>
      </c>
      <c r="M153" s="169">
        <f t="shared" si="32"/>
        <v>74.3</v>
      </c>
      <c r="N153" s="167">
        <f t="shared" si="33"/>
        <v>3.0513176144244147E-2</v>
      </c>
      <c r="O153" s="273">
        <f t="shared" si="34"/>
        <v>74.3</v>
      </c>
      <c r="P153" s="169">
        <v>81.8</v>
      </c>
      <c r="Q153" s="169">
        <f t="shared" si="35"/>
        <v>90</v>
      </c>
      <c r="R153" s="167">
        <f t="shared" si="36"/>
        <v>0.10024449877750614</v>
      </c>
      <c r="S153" s="159" t="s">
        <v>384</v>
      </c>
      <c r="T153" s="159" t="s">
        <v>529</v>
      </c>
      <c r="U153" s="160" t="s">
        <v>13</v>
      </c>
      <c r="Y153" s="161"/>
      <c r="Z153" s="161"/>
      <c r="AB153" s="162"/>
      <c r="AC153" s="170" t="str">
        <f t="shared" si="37"/>
        <v>N/A</v>
      </c>
      <c r="AD153" s="163"/>
    </row>
    <row r="154" spans="1:31" ht="28.5" x14ac:dyDescent="0.25">
      <c r="A154" s="220" t="s">
        <v>534</v>
      </c>
      <c r="B154" s="221"/>
      <c r="C154" s="157"/>
      <c r="D154" s="166"/>
      <c r="E154" s="167"/>
      <c r="F154" s="265">
        <v>98</v>
      </c>
      <c r="G154" s="358">
        <v>215</v>
      </c>
      <c r="H154" s="237">
        <f t="shared" si="27"/>
        <v>1.1938775510204083</v>
      </c>
      <c r="I154" s="273">
        <f t="shared" si="28"/>
        <v>215</v>
      </c>
      <c r="J154" s="169">
        <f t="shared" si="29"/>
        <v>221.5</v>
      </c>
      <c r="K154" s="167">
        <f t="shared" si="30"/>
        <v>3.0232558139534883E-2</v>
      </c>
      <c r="L154" s="273">
        <f t="shared" si="31"/>
        <v>221.5</v>
      </c>
      <c r="M154" s="169">
        <f t="shared" si="32"/>
        <v>228.2</v>
      </c>
      <c r="N154" s="167">
        <f t="shared" si="33"/>
        <v>3.0248306997742613E-2</v>
      </c>
      <c r="O154" s="273">
        <f t="shared" si="34"/>
        <v>228.2</v>
      </c>
      <c r="P154" s="169">
        <v>251.1</v>
      </c>
      <c r="Q154" s="169">
        <f t="shared" si="35"/>
        <v>276.3</v>
      </c>
      <c r="R154" s="167">
        <f t="shared" si="36"/>
        <v>0.10035842293906817</v>
      </c>
      <c r="S154" s="159" t="s">
        <v>384</v>
      </c>
      <c r="T154" s="159" t="s">
        <v>529</v>
      </c>
      <c r="U154" s="160" t="s">
        <v>13</v>
      </c>
      <c r="W154" s="136" t="s">
        <v>530</v>
      </c>
      <c r="Y154" s="161"/>
      <c r="Z154" s="161"/>
      <c r="AB154" s="162"/>
      <c r="AC154" s="170" t="str">
        <f t="shared" si="37"/>
        <v>N/A</v>
      </c>
      <c r="AD154" s="163"/>
    </row>
    <row r="155" spans="1:31" x14ac:dyDescent="0.25">
      <c r="A155" s="220" t="s">
        <v>535</v>
      </c>
      <c r="B155" s="221"/>
      <c r="C155" s="157">
        <v>95</v>
      </c>
      <c r="D155" s="166">
        <v>98</v>
      </c>
      <c r="E155" s="167">
        <f>+(D155-C155)/C155</f>
        <v>3.1578947368421054E-2</v>
      </c>
      <c r="F155" s="265">
        <f>D155</f>
        <v>98</v>
      </c>
      <c r="G155" s="358">
        <v>100</v>
      </c>
      <c r="H155" s="237">
        <f t="shared" si="27"/>
        <v>2.0408163265306121E-2</v>
      </c>
      <c r="I155" s="273">
        <f t="shared" si="28"/>
        <v>100</v>
      </c>
      <c r="J155" s="169">
        <f t="shared" si="29"/>
        <v>103</v>
      </c>
      <c r="K155" s="167">
        <f t="shared" si="30"/>
        <v>0.03</v>
      </c>
      <c r="L155" s="273">
        <f t="shared" si="31"/>
        <v>103</v>
      </c>
      <c r="M155" s="169">
        <f t="shared" si="32"/>
        <v>106.1</v>
      </c>
      <c r="N155" s="167">
        <f t="shared" si="33"/>
        <v>3.0097087378640721E-2</v>
      </c>
      <c r="O155" s="273">
        <f t="shared" si="34"/>
        <v>106.1</v>
      </c>
      <c r="P155" s="169">
        <v>116.8</v>
      </c>
      <c r="Q155" s="169">
        <f t="shared" si="35"/>
        <v>128.5</v>
      </c>
      <c r="R155" s="167">
        <f t="shared" si="36"/>
        <v>0.10017123287671235</v>
      </c>
      <c r="S155" s="159" t="s">
        <v>384</v>
      </c>
      <c r="T155" s="159" t="s">
        <v>529</v>
      </c>
      <c r="U155" s="160" t="s">
        <v>13</v>
      </c>
      <c r="Y155" s="161"/>
      <c r="Z155" s="161"/>
      <c r="AB155" s="162"/>
      <c r="AC155" s="170" t="str">
        <f t="shared" si="37"/>
        <v>N/A</v>
      </c>
      <c r="AD155" s="163"/>
    </row>
    <row r="156" spans="1:31" x14ac:dyDescent="0.25">
      <c r="A156" s="220" t="s">
        <v>536</v>
      </c>
      <c r="B156" s="221"/>
      <c r="C156" s="157">
        <v>95</v>
      </c>
      <c r="D156" s="166">
        <v>98</v>
      </c>
      <c r="E156" s="167">
        <f>+(D156-C156)/C156</f>
        <v>3.1578947368421054E-2</v>
      </c>
      <c r="F156" s="265">
        <f>D156</f>
        <v>98</v>
      </c>
      <c r="G156" s="358">
        <v>215</v>
      </c>
      <c r="H156" s="237">
        <f t="shared" si="27"/>
        <v>1.1938775510204083</v>
      </c>
      <c r="I156" s="273">
        <f t="shared" si="28"/>
        <v>215</v>
      </c>
      <c r="J156" s="169">
        <f t="shared" si="29"/>
        <v>221.5</v>
      </c>
      <c r="K156" s="167">
        <f t="shared" si="30"/>
        <v>3.0232558139534883E-2</v>
      </c>
      <c r="L156" s="273">
        <f t="shared" si="31"/>
        <v>221.5</v>
      </c>
      <c r="M156" s="169">
        <f t="shared" si="32"/>
        <v>228.2</v>
      </c>
      <c r="N156" s="167">
        <f t="shared" si="33"/>
        <v>3.0248306997742613E-2</v>
      </c>
      <c r="O156" s="273">
        <f t="shared" si="34"/>
        <v>228.2</v>
      </c>
      <c r="P156" s="169">
        <v>251.1</v>
      </c>
      <c r="Q156" s="169">
        <f t="shared" si="35"/>
        <v>276.3</v>
      </c>
      <c r="R156" s="167">
        <f t="shared" si="36"/>
        <v>0.10035842293906817</v>
      </c>
      <c r="S156" s="159" t="s">
        <v>384</v>
      </c>
      <c r="T156" s="159" t="s">
        <v>529</v>
      </c>
      <c r="U156" s="160" t="s">
        <v>13</v>
      </c>
      <c r="W156" s="136" t="s">
        <v>537</v>
      </c>
      <c r="Y156" s="161"/>
      <c r="Z156" s="161"/>
      <c r="AB156" s="162"/>
      <c r="AC156" s="170" t="str">
        <f t="shared" si="37"/>
        <v>N/A</v>
      </c>
      <c r="AD156" s="163"/>
    </row>
    <row r="157" spans="1:31" ht="28.5" x14ac:dyDescent="0.25">
      <c r="A157" s="220" t="s">
        <v>538</v>
      </c>
      <c r="B157" s="221"/>
      <c r="C157" s="157"/>
      <c r="D157" s="166"/>
      <c r="E157" s="167"/>
      <c r="F157" s="265">
        <v>98</v>
      </c>
      <c r="G157" s="358">
        <v>215</v>
      </c>
      <c r="H157" s="237">
        <f t="shared" si="27"/>
        <v>1.1938775510204083</v>
      </c>
      <c r="I157" s="273">
        <f t="shared" si="28"/>
        <v>215</v>
      </c>
      <c r="J157" s="169">
        <f t="shared" si="29"/>
        <v>221.5</v>
      </c>
      <c r="K157" s="167">
        <f t="shared" si="30"/>
        <v>3.0232558139534883E-2</v>
      </c>
      <c r="L157" s="273">
        <f t="shared" si="31"/>
        <v>221.5</v>
      </c>
      <c r="M157" s="169">
        <f t="shared" si="32"/>
        <v>228.2</v>
      </c>
      <c r="N157" s="167">
        <f t="shared" si="33"/>
        <v>3.0248306997742613E-2</v>
      </c>
      <c r="O157" s="273">
        <f t="shared" si="34"/>
        <v>228.2</v>
      </c>
      <c r="P157" s="169">
        <v>251.1</v>
      </c>
      <c r="Q157" s="169">
        <f t="shared" si="35"/>
        <v>276.3</v>
      </c>
      <c r="R157" s="167">
        <f t="shared" si="36"/>
        <v>0.10035842293906817</v>
      </c>
      <c r="S157" s="159" t="s">
        <v>384</v>
      </c>
      <c r="T157" s="159" t="s">
        <v>529</v>
      </c>
      <c r="U157" s="160" t="s">
        <v>13</v>
      </c>
      <c r="W157" s="136" t="s">
        <v>530</v>
      </c>
      <c r="Y157" s="161"/>
      <c r="Z157" s="161"/>
      <c r="AB157" s="162"/>
      <c r="AC157" s="170" t="str">
        <f t="shared" si="37"/>
        <v>N/A</v>
      </c>
      <c r="AD157" s="163"/>
    </row>
    <row r="158" spans="1:31" x14ac:dyDescent="0.25">
      <c r="A158" s="220" t="s">
        <v>539</v>
      </c>
      <c r="B158" s="221"/>
      <c r="C158" s="157">
        <v>95</v>
      </c>
      <c r="D158" s="166">
        <v>98</v>
      </c>
      <c r="E158" s="167">
        <f>+(D158-C158)/C158</f>
        <v>3.1578947368421054E-2</v>
      </c>
      <c r="F158" s="265">
        <f>D158</f>
        <v>98</v>
      </c>
      <c r="G158" s="358">
        <v>100</v>
      </c>
      <c r="H158" s="167">
        <f t="shared" si="27"/>
        <v>2.0408163265306121E-2</v>
      </c>
      <c r="I158" s="273">
        <f t="shared" si="28"/>
        <v>100</v>
      </c>
      <c r="J158" s="169">
        <f t="shared" si="29"/>
        <v>103</v>
      </c>
      <c r="K158" s="167">
        <f t="shared" si="30"/>
        <v>0.03</v>
      </c>
      <c r="L158" s="273">
        <f t="shared" si="31"/>
        <v>103</v>
      </c>
      <c r="M158" s="169">
        <f t="shared" si="32"/>
        <v>106.1</v>
      </c>
      <c r="N158" s="167">
        <f t="shared" si="33"/>
        <v>3.0097087378640721E-2</v>
      </c>
      <c r="O158" s="273">
        <f t="shared" si="34"/>
        <v>106.1</v>
      </c>
      <c r="P158" s="169">
        <v>116.8</v>
      </c>
      <c r="Q158" s="169">
        <f t="shared" si="35"/>
        <v>128.5</v>
      </c>
      <c r="R158" s="167">
        <f t="shared" si="36"/>
        <v>0.10017123287671235</v>
      </c>
      <c r="S158" s="159" t="s">
        <v>384</v>
      </c>
      <c r="T158" s="159" t="s">
        <v>529</v>
      </c>
      <c r="U158" s="160" t="s">
        <v>13</v>
      </c>
      <c r="Y158" s="161"/>
      <c r="Z158" s="161"/>
      <c r="AB158" s="162"/>
      <c r="AC158" s="170" t="str">
        <f t="shared" si="37"/>
        <v>N/A</v>
      </c>
      <c r="AD158" s="163"/>
    </row>
    <row r="159" spans="1:31" x14ac:dyDescent="0.25">
      <c r="A159" s="220" t="s">
        <v>540</v>
      </c>
      <c r="B159" s="221"/>
      <c r="C159" s="157">
        <v>190</v>
      </c>
      <c r="D159" s="166">
        <v>196</v>
      </c>
      <c r="E159" s="167">
        <f>+(D159-C159)/C159</f>
        <v>3.1578947368421054E-2</v>
      </c>
      <c r="F159" s="265">
        <f>D159</f>
        <v>196</v>
      </c>
      <c r="G159" s="358">
        <v>200</v>
      </c>
      <c r="H159" s="167">
        <f t="shared" si="27"/>
        <v>2.0408163265306121E-2</v>
      </c>
      <c r="I159" s="273">
        <f t="shared" si="28"/>
        <v>200</v>
      </c>
      <c r="J159" s="169">
        <f t="shared" si="29"/>
        <v>206</v>
      </c>
      <c r="K159" s="167">
        <f t="shared" si="30"/>
        <v>0.03</v>
      </c>
      <c r="L159" s="273">
        <f t="shared" si="31"/>
        <v>206</v>
      </c>
      <c r="M159" s="169">
        <f t="shared" si="32"/>
        <v>212.2</v>
      </c>
      <c r="N159" s="167">
        <f t="shared" si="33"/>
        <v>3.0097087378640721E-2</v>
      </c>
      <c r="O159" s="273">
        <f t="shared" si="34"/>
        <v>212.2</v>
      </c>
      <c r="P159" s="169">
        <v>233.5</v>
      </c>
      <c r="Q159" s="169">
        <f t="shared" si="35"/>
        <v>256.90000000000003</v>
      </c>
      <c r="R159" s="167">
        <f t="shared" si="36"/>
        <v>0.10021413276231278</v>
      </c>
      <c r="S159" s="159" t="s">
        <v>384</v>
      </c>
      <c r="T159" s="159" t="s">
        <v>529</v>
      </c>
      <c r="U159" s="160" t="s">
        <v>13</v>
      </c>
      <c r="Y159" s="161"/>
      <c r="Z159" s="161"/>
      <c r="AB159" s="162"/>
      <c r="AC159" s="170" t="str">
        <f t="shared" si="37"/>
        <v>N/A</v>
      </c>
      <c r="AD159" s="163"/>
    </row>
    <row r="160" spans="1:31" x14ac:dyDescent="0.25">
      <c r="A160" s="220" t="s">
        <v>541</v>
      </c>
      <c r="B160" s="221"/>
      <c r="C160" s="157">
        <v>95</v>
      </c>
      <c r="D160" s="166">
        <v>98</v>
      </c>
      <c r="E160" s="167">
        <f>+(D160-C160)/C160</f>
        <v>3.1578947368421054E-2</v>
      </c>
      <c r="F160" s="265">
        <f>D160</f>
        <v>98</v>
      </c>
      <c r="G160" s="358">
        <v>100</v>
      </c>
      <c r="H160" s="167">
        <f t="shared" si="27"/>
        <v>2.0408163265306121E-2</v>
      </c>
      <c r="I160" s="273">
        <f t="shared" si="28"/>
        <v>100</v>
      </c>
      <c r="J160" s="169">
        <f t="shared" si="29"/>
        <v>103</v>
      </c>
      <c r="K160" s="167">
        <f t="shared" si="30"/>
        <v>0.03</v>
      </c>
      <c r="L160" s="273">
        <f t="shared" si="31"/>
        <v>103</v>
      </c>
      <c r="M160" s="169">
        <f t="shared" si="32"/>
        <v>106.1</v>
      </c>
      <c r="N160" s="167">
        <f t="shared" si="33"/>
        <v>3.0097087378640721E-2</v>
      </c>
      <c r="O160" s="273">
        <f t="shared" si="34"/>
        <v>106.1</v>
      </c>
      <c r="P160" s="169">
        <v>116.8</v>
      </c>
      <c r="Q160" s="169">
        <f t="shared" si="35"/>
        <v>128.5</v>
      </c>
      <c r="R160" s="167">
        <f t="shared" si="36"/>
        <v>0.10017123287671235</v>
      </c>
      <c r="S160" s="159" t="s">
        <v>384</v>
      </c>
      <c r="T160" s="159" t="s">
        <v>529</v>
      </c>
      <c r="U160" s="160" t="s">
        <v>13</v>
      </c>
      <c r="Y160" s="161"/>
      <c r="Z160" s="161"/>
      <c r="AB160" s="162"/>
      <c r="AC160" s="170" t="str">
        <f t="shared" si="37"/>
        <v>N/A</v>
      </c>
      <c r="AD160" s="163"/>
    </row>
    <row r="161" spans="1:30" x14ac:dyDescent="0.25">
      <c r="A161" s="222" t="s">
        <v>542</v>
      </c>
      <c r="B161" s="223"/>
      <c r="C161" s="157">
        <v>95</v>
      </c>
      <c r="D161" s="166">
        <v>98</v>
      </c>
      <c r="E161" s="167">
        <f>+(D161-C161)/C161</f>
        <v>3.1578947368421054E-2</v>
      </c>
      <c r="F161" s="265">
        <f>D161</f>
        <v>98</v>
      </c>
      <c r="G161" s="358">
        <v>100</v>
      </c>
      <c r="H161" s="167">
        <f t="shared" si="27"/>
        <v>2.0408163265306121E-2</v>
      </c>
      <c r="I161" s="273">
        <f t="shared" si="28"/>
        <v>100</v>
      </c>
      <c r="J161" s="169">
        <f t="shared" si="29"/>
        <v>103</v>
      </c>
      <c r="K161" s="167">
        <f t="shared" si="30"/>
        <v>0.03</v>
      </c>
      <c r="L161" s="273">
        <f t="shared" si="31"/>
        <v>103</v>
      </c>
      <c r="M161" s="169">
        <f t="shared" si="32"/>
        <v>106.1</v>
      </c>
      <c r="N161" s="167">
        <f t="shared" si="33"/>
        <v>3.0097087378640721E-2</v>
      </c>
      <c r="O161" s="295">
        <f t="shared" si="34"/>
        <v>106.1</v>
      </c>
      <c r="P161" s="228">
        <v>116.8</v>
      </c>
      <c r="Q161" s="169">
        <f t="shared" si="35"/>
        <v>128.5</v>
      </c>
      <c r="R161" s="226">
        <f t="shared" si="36"/>
        <v>0.10017123287671235</v>
      </c>
      <c r="S161" s="229" t="s">
        <v>384</v>
      </c>
      <c r="T161" s="229" t="s">
        <v>529</v>
      </c>
      <c r="U161" s="160" t="s">
        <v>13</v>
      </c>
      <c r="Y161" s="161"/>
      <c r="Z161" s="161"/>
      <c r="AB161" s="162"/>
      <c r="AC161" s="170" t="str">
        <f t="shared" si="37"/>
        <v>N/A</v>
      </c>
      <c r="AD161" s="163"/>
    </row>
    <row r="162" spans="1:30" ht="28.5" x14ac:dyDescent="0.25">
      <c r="A162" s="192" t="s">
        <v>543</v>
      </c>
      <c r="B162" s="327"/>
      <c r="C162" s="184"/>
      <c r="D162" s="260"/>
      <c r="E162" s="311"/>
      <c r="F162" s="348"/>
      <c r="G162" s="359"/>
      <c r="H162" s="311"/>
      <c r="I162" s="310"/>
      <c r="J162" s="312"/>
      <c r="K162" s="311"/>
      <c r="L162" s="310"/>
      <c r="M162" s="312"/>
      <c r="N162" s="311"/>
      <c r="O162" s="273" t="s">
        <v>434</v>
      </c>
      <c r="P162" s="169">
        <v>251.1</v>
      </c>
      <c r="Q162" s="169">
        <f t="shared" si="35"/>
        <v>276.3</v>
      </c>
      <c r="R162" s="167">
        <f t="shared" si="36"/>
        <v>0.10035842293906817</v>
      </c>
      <c r="S162" s="209" t="s">
        <v>384</v>
      </c>
      <c r="T162" s="209" t="s">
        <v>529</v>
      </c>
      <c r="U162" s="160" t="s">
        <v>13</v>
      </c>
      <c r="V162" s="254"/>
      <c r="W162" s="255"/>
      <c r="X162" s="255"/>
      <c r="Y162" s="256"/>
      <c r="Z162" s="256"/>
      <c r="AB162" s="162"/>
      <c r="AC162" s="170" t="str">
        <f t="shared" si="37"/>
        <v>N/A</v>
      </c>
      <c r="AD162" s="163"/>
    </row>
    <row r="163" spans="1:30" ht="28.5" x14ac:dyDescent="0.25">
      <c r="A163" s="192" t="s">
        <v>544</v>
      </c>
      <c r="B163" s="141"/>
      <c r="C163" s="184"/>
      <c r="D163" s="260"/>
      <c r="E163" s="311"/>
      <c r="F163" s="348"/>
      <c r="G163" s="359"/>
      <c r="H163" s="311"/>
      <c r="I163" s="310"/>
      <c r="J163" s="312"/>
      <c r="K163" s="311"/>
      <c r="L163" s="310"/>
      <c r="M163" s="312"/>
      <c r="N163" s="311"/>
      <c r="O163" s="273" t="s">
        <v>434</v>
      </c>
      <c r="P163" s="169">
        <v>251.1</v>
      </c>
      <c r="Q163" s="169">
        <f t="shared" si="35"/>
        <v>276.3</v>
      </c>
      <c r="R163" s="167">
        <f t="shared" si="36"/>
        <v>0.10035842293906817</v>
      </c>
      <c r="S163" s="209" t="s">
        <v>384</v>
      </c>
      <c r="T163" s="209" t="s">
        <v>529</v>
      </c>
      <c r="U163" s="160" t="s">
        <v>13</v>
      </c>
      <c r="V163" s="254"/>
      <c r="W163" s="255"/>
      <c r="X163" s="255"/>
      <c r="Y163" s="256"/>
      <c r="Z163" s="256"/>
      <c r="AB163" s="162"/>
      <c r="AC163" s="170" t="str">
        <f t="shared" si="37"/>
        <v>N/A</v>
      </c>
      <c r="AD163" s="163"/>
    </row>
    <row r="164" spans="1:30" ht="42.75" x14ac:dyDescent="0.25">
      <c r="A164" s="192" t="s">
        <v>545</v>
      </c>
      <c r="B164" s="327"/>
      <c r="C164" s="184"/>
      <c r="D164" s="260"/>
      <c r="E164" s="311"/>
      <c r="F164" s="348"/>
      <c r="G164" s="359"/>
      <c r="H164" s="311"/>
      <c r="I164" s="310"/>
      <c r="J164" s="312"/>
      <c r="K164" s="311"/>
      <c r="L164" s="310"/>
      <c r="M164" s="312"/>
      <c r="N164" s="311"/>
      <c r="O164" s="273" t="s">
        <v>434</v>
      </c>
      <c r="P164" s="169">
        <v>116.8</v>
      </c>
      <c r="Q164" s="169">
        <f t="shared" si="35"/>
        <v>128.5</v>
      </c>
      <c r="R164" s="167">
        <f t="shared" si="36"/>
        <v>0.10017123287671235</v>
      </c>
      <c r="S164" s="209" t="s">
        <v>384</v>
      </c>
      <c r="T164" s="209" t="s">
        <v>529</v>
      </c>
      <c r="U164" s="160" t="s">
        <v>13</v>
      </c>
      <c r="V164" s="254"/>
      <c r="W164" s="255"/>
      <c r="X164" s="255"/>
      <c r="Y164" s="256"/>
      <c r="Z164" s="256"/>
      <c r="AB164" s="162"/>
      <c r="AC164" s="170" t="str">
        <f t="shared" si="37"/>
        <v>N/A</v>
      </c>
      <c r="AD164" s="163"/>
    </row>
    <row r="165" spans="1:30" x14ac:dyDescent="0.25">
      <c r="A165" s="192" t="s">
        <v>546</v>
      </c>
      <c r="B165" s="141"/>
      <c r="C165" s="184"/>
      <c r="D165" s="260"/>
      <c r="E165" s="311"/>
      <c r="F165" s="348"/>
      <c r="G165" s="359"/>
      <c r="H165" s="311"/>
      <c r="I165" s="310"/>
      <c r="J165" s="312"/>
      <c r="K165" s="311"/>
      <c r="L165" s="310"/>
      <c r="M165" s="312"/>
      <c r="N165" s="311"/>
      <c r="O165" s="273" t="s">
        <v>434</v>
      </c>
      <c r="P165" s="169">
        <v>251.1</v>
      </c>
      <c r="Q165" s="169">
        <f t="shared" si="35"/>
        <v>276.3</v>
      </c>
      <c r="R165" s="167">
        <f t="shared" si="36"/>
        <v>0.10035842293906817</v>
      </c>
      <c r="S165" s="209" t="s">
        <v>384</v>
      </c>
      <c r="T165" s="209" t="s">
        <v>529</v>
      </c>
      <c r="U165" s="160" t="s">
        <v>13</v>
      </c>
      <c r="V165" s="254"/>
      <c r="W165" s="255"/>
      <c r="X165" s="255"/>
      <c r="Y165" s="256"/>
      <c r="Z165" s="256"/>
      <c r="AB165" s="162"/>
      <c r="AC165" s="170" t="str">
        <f t="shared" si="37"/>
        <v>N/A</v>
      </c>
      <c r="AD165" s="163"/>
    </row>
    <row r="166" spans="1:30" x14ac:dyDescent="0.25">
      <c r="A166" s="192" t="s">
        <v>547</v>
      </c>
      <c r="B166" s="327"/>
      <c r="C166" s="184"/>
      <c r="D166" s="260"/>
      <c r="E166" s="311"/>
      <c r="F166" s="348"/>
      <c r="G166" s="359"/>
      <c r="H166" s="311"/>
      <c r="I166" s="310"/>
      <c r="J166" s="312"/>
      <c r="K166" s="311"/>
      <c r="L166" s="310"/>
      <c r="M166" s="312"/>
      <c r="N166" s="311"/>
      <c r="O166" s="273" t="s">
        <v>434</v>
      </c>
      <c r="P166" s="169">
        <v>116.8</v>
      </c>
      <c r="Q166" s="169">
        <f t="shared" si="35"/>
        <v>128.5</v>
      </c>
      <c r="R166" s="167">
        <f t="shared" si="36"/>
        <v>0.10017123287671235</v>
      </c>
      <c r="S166" s="209" t="s">
        <v>384</v>
      </c>
      <c r="T166" s="209" t="s">
        <v>529</v>
      </c>
      <c r="U166" s="160" t="s">
        <v>13</v>
      </c>
      <c r="V166" s="254"/>
      <c r="W166" s="255"/>
      <c r="X166" s="255"/>
      <c r="Y166" s="256"/>
      <c r="Z166" s="256"/>
      <c r="AB166" s="162"/>
      <c r="AC166" s="170" t="str">
        <f t="shared" si="37"/>
        <v>N/A</v>
      </c>
      <c r="AD166" s="163"/>
    </row>
    <row r="167" spans="1:30" x14ac:dyDescent="0.25">
      <c r="A167" s="192" t="s">
        <v>548</v>
      </c>
      <c r="B167" s="141"/>
      <c r="C167" s="184"/>
      <c r="D167" s="260"/>
      <c r="E167" s="311"/>
      <c r="F167" s="348"/>
      <c r="G167" s="359"/>
      <c r="H167" s="311"/>
      <c r="I167" s="310"/>
      <c r="J167" s="312"/>
      <c r="K167" s="311"/>
      <c r="L167" s="310"/>
      <c r="M167" s="312"/>
      <c r="N167" s="311"/>
      <c r="O167" s="273" t="s">
        <v>434</v>
      </c>
      <c r="P167" s="169">
        <v>251.1</v>
      </c>
      <c r="Q167" s="169">
        <f t="shared" si="35"/>
        <v>276.3</v>
      </c>
      <c r="R167" s="167">
        <f t="shared" si="36"/>
        <v>0.10035842293906817</v>
      </c>
      <c r="S167" s="209" t="s">
        <v>384</v>
      </c>
      <c r="T167" s="209" t="s">
        <v>529</v>
      </c>
      <c r="U167" s="160" t="s">
        <v>13</v>
      </c>
      <c r="V167" s="254"/>
      <c r="W167" s="255"/>
      <c r="X167" s="255"/>
      <c r="Y167" s="256"/>
      <c r="Z167" s="256"/>
      <c r="AB167" s="162"/>
      <c r="AC167" s="170" t="str">
        <f t="shared" si="37"/>
        <v>N/A</v>
      </c>
      <c r="AD167" s="163"/>
    </row>
    <row r="168" spans="1:30" x14ac:dyDescent="0.25">
      <c r="A168" s="196" t="s">
        <v>549</v>
      </c>
      <c r="B168" s="332"/>
      <c r="C168" s="184"/>
      <c r="D168" s="260"/>
      <c r="E168" s="311"/>
      <c r="F168" s="348"/>
      <c r="G168" s="359"/>
      <c r="H168" s="311"/>
      <c r="I168" s="310"/>
      <c r="J168" s="312"/>
      <c r="K168" s="311"/>
      <c r="L168" s="310"/>
      <c r="M168" s="312"/>
      <c r="N168" s="311"/>
      <c r="O168" s="273" t="s">
        <v>434</v>
      </c>
      <c r="P168" s="169">
        <v>116.8</v>
      </c>
      <c r="Q168" s="169">
        <f t="shared" si="35"/>
        <v>128.5</v>
      </c>
      <c r="R168" s="167">
        <f t="shared" si="36"/>
        <v>0.10017123287671235</v>
      </c>
      <c r="S168" s="209" t="s">
        <v>384</v>
      </c>
      <c r="T168" s="209" t="s">
        <v>529</v>
      </c>
      <c r="U168" s="160" t="s">
        <v>13</v>
      </c>
      <c r="V168" s="254"/>
      <c r="W168" s="255"/>
      <c r="X168" s="255"/>
      <c r="Y168" s="256"/>
      <c r="Z168" s="256"/>
      <c r="AB168" s="162"/>
      <c r="AC168" s="170" t="str">
        <f t="shared" si="37"/>
        <v>N/A</v>
      </c>
      <c r="AD168" s="163"/>
    </row>
    <row r="169" spans="1:30" x14ac:dyDescent="0.25">
      <c r="A169" s="222" t="s">
        <v>550</v>
      </c>
      <c r="B169" s="223"/>
      <c r="C169" s="224">
        <v>100</v>
      </c>
      <c r="D169" s="225">
        <v>100</v>
      </c>
      <c r="E169" s="226">
        <f>+(D169-C169)/C169</f>
        <v>0</v>
      </c>
      <c r="F169" s="360">
        <f>D169</f>
        <v>100</v>
      </c>
      <c r="G169" s="361">
        <f>F169</f>
        <v>100</v>
      </c>
      <c r="H169" s="226">
        <f>+(G169-F169)/F169</f>
        <v>0</v>
      </c>
      <c r="I169" s="360">
        <f>G169</f>
        <v>100</v>
      </c>
      <c r="J169" s="361">
        <f>I169</f>
        <v>100</v>
      </c>
      <c r="K169" s="226">
        <f>+(J169-I169)/I169</f>
        <v>0</v>
      </c>
      <c r="L169" s="360">
        <f>J169</f>
        <v>100</v>
      </c>
      <c r="M169" s="361">
        <f>L169</f>
        <v>100</v>
      </c>
      <c r="N169" s="226">
        <f>+(M169-L169)/L169</f>
        <v>0</v>
      </c>
      <c r="O169" s="360">
        <f>M169</f>
        <v>100</v>
      </c>
      <c r="P169" s="361">
        <v>110</v>
      </c>
      <c r="Q169" s="169">
        <f t="shared" si="35"/>
        <v>121</v>
      </c>
      <c r="R169" s="226">
        <f t="shared" si="36"/>
        <v>0.1</v>
      </c>
      <c r="S169" s="229" t="s">
        <v>384</v>
      </c>
      <c r="T169" s="229"/>
      <c r="U169" s="230" t="s">
        <v>13</v>
      </c>
      <c r="Y169" s="161"/>
      <c r="Z169" s="161"/>
      <c r="AB169" s="162"/>
      <c r="AC169" s="170" t="str">
        <f t="shared" si="37"/>
        <v>N/A</v>
      </c>
      <c r="AD169" s="163"/>
    </row>
    <row r="170" spans="1:30" ht="28.5" x14ac:dyDescent="0.25">
      <c r="A170" s="192" t="s">
        <v>551</v>
      </c>
      <c r="B170" s="193"/>
      <c r="C170" s="264">
        <v>50</v>
      </c>
      <c r="D170" s="166"/>
      <c r="E170" s="167"/>
      <c r="F170" s="272" t="s">
        <v>478</v>
      </c>
      <c r="G170" s="358">
        <v>100</v>
      </c>
      <c r="H170" s="167"/>
      <c r="I170" s="272">
        <f>G170</f>
        <v>100</v>
      </c>
      <c r="J170" s="358">
        <v>100</v>
      </c>
      <c r="K170" s="167">
        <f>+(J170-I170)/I170</f>
        <v>0</v>
      </c>
      <c r="L170" s="272">
        <f>J170</f>
        <v>100</v>
      </c>
      <c r="M170" s="358">
        <v>100</v>
      </c>
      <c r="N170" s="167">
        <f>+(M170-L170)/L170</f>
        <v>0</v>
      </c>
      <c r="O170" s="272">
        <f>M170</f>
        <v>100</v>
      </c>
      <c r="P170" s="358">
        <v>110</v>
      </c>
      <c r="Q170" s="169">
        <f t="shared" si="35"/>
        <v>121</v>
      </c>
      <c r="R170" s="167">
        <f t="shared" si="36"/>
        <v>0.1</v>
      </c>
      <c r="S170" s="209" t="s">
        <v>384</v>
      </c>
      <c r="T170" s="209"/>
      <c r="U170" s="210" t="s">
        <v>13</v>
      </c>
      <c r="W170" s="136" t="s">
        <v>552</v>
      </c>
      <c r="Y170" s="362"/>
      <c r="Z170" s="362"/>
      <c r="AA170" s="363"/>
      <c r="AB170" s="162"/>
      <c r="AC170" s="170" t="str">
        <f t="shared" si="37"/>
        <v>N/A</v>
      </c>
      <c r="AD170" s="163"/>
    </row>
    <row r="171" spans="1:30" ht="30" x14ac:dyDescent="0.25">
      <c r="A171" s="290" t="s">
        <v>553</v>
      </c>
      <c r="B171" s="364"/>
      <c r="C171" s="364"/>
      <c r="D171" s="364"/>
      <c r="E171" s="364"/>
      <c r="F171" s="364"/>
      <c r="G171" s="364"/>
      <c r="H171" s="364"/>
      <c r="I171" s="364"/>
      <c r="J171" s="364"/>
      <c r="K171" s="364"/>
      <c r="L171" s="364"/>
      <c r="M171" s="364"/>
      <c r="N171" s="364"/>
      <c r="O171" s="364"/>
      <c r="P171" s="364"/>
      <c r="Q171" s="364"/>
      <c r="R171" s="364"/>
      <c r="S171" s="364"/>
      <c r="T171" s="364"/>
      <c r="U171" s="365"/>
      <c r="Y171" s="362"/>
      <c r="Z171" s="362"/>
      <c r="AA171" s="363"/>
      <c r="AB171" s="162"/>
      <c r="AC171" s="170"/>
      <c r="AD171" s="163"/>
    </row>
    <row r="172" spans="1:30" ht="28.5" x14ac:dyDescent="0.25">
      <c r="A172" s="262" t="s">
        <v>554</v>
      </c>
      <c r="B172" s="263"/>
      <c r="C172" s="264"/>
      <c r="D172" s="166"/>
      <c r="E172" s="167"/>
      <c r="F172" s="272" t="s">
        <v>478</v>
      </c>
      <c r="G172" s="358">
        <v>150</v>
      </c>
      <c r="H172" s="358"/>
      <c r="I172" s="273">
        <f>G172</f>
        <v>150</v>
      </c>
      <c r="J172" s="358">
        <v>150</v>
      </c>
      <c r="K172" s="226">
        <f>+(J172-I172)/I172</f>
        <v>0</v>
      </c>
      <c r="L172" s="273">
        <f>J172</f>
        <v>150</v>
      </c>
      <c r="M172" s="358">
        <v>150</v>
      </c>
      <c r="N172" s="226">
        <f>+(M172-L172)/L172</f>
        <v>0</v>
      </c>
      <c r="O172" s="273">
        <f>M172</f>
        <v>150</v>
      </c>
      <c r="P172" s="358">
        <v>165</v>
      </c>
      <c r="Q172" s="169">
        <f>ROUNDUP(P172*1.1,1)</f>
        <v>181.5</v>
      </c>
      <c r="R172" s="226">
        <f>+(Q172-P172)/P172</f>
        <v>0.1</v>
      </c>
      <c r="S172" s="209" t="s">
        <v>384</v>
      </c>
      <c r="T172" s="209"/>
      <c r="U172" s="210" t="s">
        <v>13</v>
      </c>
      <c r="Y172" s="362"/>
      <c r="Z172" s="362"/>
      <c r="AA172" s="363"/>
      <c r="AB172" s="162"/>
      <c r="AC172" s="170" t="str">
        <f>IF(AB172=0,"N/A",(AB172-P172)/P172)</f>
        <v>N/A</v>
      </c>
      <c r="AD172" s="163"/>
    </row>
    <row r="173" spans="1:30" ht="28.5" x14ac:dyDescent="0.25">
      <c r="A173" s="262" t="s">
        <v>555</v>
      </c>
      <c r="B173" s="263"/>
      <c r="C173" s="264"/>
      <c r="D173" s="166"/>
      <c r="E173" s="167"/>
      <c r="F173" s="272" t="s">
        <v>478</v>
      </c>
      <c r="G173" s="358">
        <v>400</v>
      </c>
      <c r="H173" s="358"/>
      <c r="I173" s="273">
        <f>G173</f>
        <v>400</v>
      </c>
      <c r="J173" s="358">
        <v>400</v>
      </c>
      <c r="K173" s="226">
        <f>+(J173-I173)/I173</f>
        <v>0</v>
      </c>
      <c r="L173" s="273">
        <f>J173</f>
        <v>400</v>
      </c>
      <c r="M173" s="358">
        <v>400</v>
      </c>
      <c r="N173" s="226">
        <f>+(M173-L173)/L173</f>
        <v>0</v>
      </c>
      <c r="O173" s="273">
        <f>M173</f>
        <v>400</v>
      </c>
      <c r="P173" s="358">
        <v>440</v>
      </c>
      <c r="Q173" s="169">
        <f>ROUNDUP(P173*1.1,1)</f>
        <v>484</v>
      </c>
      <c r="R173" s="226">
        <f>+(Q173-P173)/P173</f>
        <v>0.1</v>
      </c>
      <c r="S173" s="209" t="s">
        <v>384</v>
      </c>
      <c r="T173" s="209"/>
      <c r="U173" s="210" t="s">
        <v>13</v>
      </c>
      <c r="Y173" s="362"/>
      <c r="Z173" s="362"/>
      <c r="AA173" s="363"/>
      <c r="AB173" s="162"/>
      <c r="AC173" s="170" t="str">
        <f>IF(AB173=0,"N/A",(AB173-P173)/P173)</f>
        <v>N/A</v>
      </c>
      <c r="AD173" s="163"/>
    </row>
    <row r="174" spans="1:30" ht="28.5" x14ac:dyDescent="0.25">
      <c r="A174" s="262" t="s">
        <v>556</v>
      </c>
      <c r="B174" s="263"/>
      <c r="C174" s="264"/>
      <c r="D174" s="166"/>
      <c r="E174" s="167"/>
      <c r="F174" s="272" t="s">
        <v>478</v>
      </c>
      <c r="G174" s="358">
        <v>600</v>
      </c>
      <c r="H174" s="358"/>
      <c r="I174" s="273">
        <f>G174</f>
        <v>600</v>
      </c>
      <c r="J174" s="358">
        <v>600</v>
      </c>
      <c r="K174" s="226">
        <f>+(J174-I174)/I174</f>
        <v>0</v>
      </c>
      <c r="L174" s="273">
        <f>J174</f>
        <v>600</v>
      </c>
      <c r="M174" s="358">
        <v>600</v>
      </c>
      <c r="N174" s="226">
        <f>+(M174-L174)/L174</f>
        <v>0</v>
      </c>
      <c r="O174" s="273">
        <f>M174</f>
        <v>600</v>
      </c>
      <c r="P174" s="358">
        <v>660</v>
      </c>
      <c r="Q174" s="169">
        <f>ROUNDUP(P174*1.1,1)</f>
        <v>726</v>
      </c>
      <c r="R174" s="226">
        <f>+(Q174-P174)/P174</f>
        <v>0.1</v>
      </c>
      <c r="S174" s="209" t="s">
        <v>384</v>
      </c>
      <c r="T174" s="209"/>
      <c r="U174" s="210" t="s">
        <v>13</v>
      </c>
      <c r="Y174" s="362"/>
      <c r="Z174" s="362"/>
      <c r="AA174" s="363"/>
      <c r="AB174" s="162"/>
      <c r="AC174" s="170" t="str">
        <f>IF(AB174=0,"N/A",(AB174-P174)/P174)</f>
        <v>N/A</v>
      </c>
      <c r="AD174" s="163"/>
    </row>
    <row r="175" spans="1:30" x14ac:dyDescent="0.25">
      <c r="A175" s="262" t="s">
        <v>557</v>
      </c>
      <c r="B175" s="263"/>
      <c r="C175" s="264"/>
      <c r="D175" s="166"/>
      <c r="E175" s="167"/>
      <c r="F175" s="272" t="s">
        <v>478</v>
      </c>
      <c r="G175" s="358">
        <v>60</v>
      </c>
      <c r="H175" s="358"/>
      <c r="I175" s="273">
        <f>G175</f>
        <v>60</v>
      </c>
      <c r="J175" s="358">
        <v>60</v>
      </c>
      <c r="K175" s="226">
        <f>+(J175-I175)/I175</f>
        <v>0</v>
      </c>
      <c r="L175" s="273">
        <f>J175</f>
        <v>60</v>
      </c>
      <c r="M175" s="358">
        <v>60</v>
      </c>
      <c r="N175" s="226">
        <f>+(M175-L175)/L175</f>
        <v>0</v>
      </c>
      <c r="O175" s="273">
        <f>M175</f>
        <v>60</v>
      </c>
      <c r="P175" s="358">
        <v>66</v>
      </c>
      <c r="Q175" s="169">
        <f>ROUNDUP(P175*1.1,1)</f>
        <v>72.599999999999994</v>
      </c>
      <c r="R175" s="226">
        <f>+(Q175-P175)/P175</f>
        <v>9.9999999999999908E-2</v>
      </c>
      <c r="S175" s="209" t="s">
        <v>384</v>
      </c>
      <c r="T175" s="209"/>
      <c r="U175" s="210" t="s">
        <v>13</v>
      </c>
      <c r="Y175" s="362"/>
      <c r="Z175" s="362"/>
      <c r="AA175" s="363"/>
      <c r="AB175" s="162"/>
      <c r="AC175" s="170" t="str">
        <f>IF(AB175=0,"N/A",(AB175-P175)/P175)</f>
        <v>N/A</v>
      </c>
      <c r="AD175" s="163"/>
    </row>
    <row r="176" spans="1:30" ht="15" thickBot="1" x14ac:dyDescent="0.3">
      <c r="A176" s="366" t="s">
        <v>558</v>
      </c>
      <c r="B176" s="367"/>
      <c r="C176" s="368"/>
      <c r="D176" s="174"/>
      <c r="E176" s="216"/>
      <c r="F176" s="274" t="s">
        <v>478</v>
      </c>
      <c r="G176" s="369">
        <v>30</v>
      </c>
      <c r="H176" s="369"/>
      <c r="I176" s="275">
        <f>G176</f>
        <v>30</v>
      </c>
      <c r="J176" s="369">
        <v>30</v>
      </c>
      <c r="K176" s="216">
        <f>+(J176-I176)/I176</f>
        <v>0</v>
      </c>
      <c r="L176" s="275">
        <f>J176</f>
        <v>30</v>
      </c>
      <c r="M176" s="369">
        <v>30</v>
      </c>
      <c r="N176" s="216">
        <f>+(M176-L176)/L176</f>
        <v>0</v>
      </c>
      <c r="O176" s="275">
        <f>M176</f>
        <v>30</v>
      </c>
      <c r="P176" s="369">
        <v>33</v>
      </c>
      <c r="Q176" s="169">
        <f>ROUNDUP(P176*1.1,1)</f>
        <v>36.299999999999997</v>
      </c>
      <c r="R176" s="216">
        <f>+(Q176-P176)/P176</f>
        <v>9.9999999999999908E-2</v>
      </c>
      <c r="S176" s="218" t="s">
        <v>384</v>
      </c>
      <c r="T176" s="218"/>
      <c r="U176" s="370" t="s">
        <v>13</v>
      </c>
      <c r="Y176" s="362"/>
      <c r="Z176" s="362"/>
      <c r="AA176" s="363"/>
      <c r="AB176" s="180"/>
      <c r="AC176" s="181" t="str">
        <f>IF(AB176=0,"N/A",(AB176-P176)/P176)</f>
        <v>N/A</v>
      </c>
      <c r="AD176" s="182"/>
    </row>
    <row r="177" spans="1:84" ht="15.75" thickBot="1" x14ac:dyDescent="0.3">
      <c r="A177" s="371"/>
      <c r="B177" s="372"/>
      <c r="Y177" s="161"/>
      <c r="Z177" s="161"/>
      <c r="AC177" s="170"/>
    </row>
    <row r="178" spans="1:84" ht="60" x14ac:dyDescent="0.25">
      <c r="A178" s="187" t="s">
        <v>559</v>
      </c>
      <c r="B178" s="188"/>
      <c r="C178" s="144" t="s">
        <v>350</v>
      </c>
      <c r="D178" s="144" t="s">
        <v>351</v>
      </c>
      <c r="E178" s="145" t="s">
        <v>5</v>
      </c>
      <c r="F178" s="146" t="s">
        <v>352</v>
      </c>
      <c r="G178" s="146" t="s">
        <v>353</v>
      </c>
      <c r="H178" s="146" t="s">
        <v>354</v>
      </c>
      <c r="I178" s="146" t="s">
        <v>355</v>
      </c>
      <c r="J178" s="146" t="s">
        <v>356</v>
      </c>
      <c r="K178" s="146" t="s">
        <v>354</v>
      </c>
      <c r="L178" s="146" t="s">
        <v>357</v>
      </c>
      <c r="M178" s="146" t="s">
        <v>358</v>
      </c>
      <c r="N178" s="146" t="s">
        <v>354</v>
      </c>
      <c r="O178" s="146" t="s">
        <v>359</v>
      </c>
      <c r="P178" s="147" t="s">
        <v>360</v>
      </c>
      <c r="Q178" s="147" t="s">
        <v>4</v>
      </c>
      <c r="R178" s="147" t="s">
        <v>354</v>
      </c>
      <c r="S178" s="146" t="s">
        <v>6</v>
      </c>
      <c r="T178" s="146" t="s">
        <v>7</v>
      </c>
      <c r="U178" s="148" t="s">
        <v>8</v>
      </c>
      <c r="Y178" s="150" t="s">
        <v>362</v>
      </c>
      <c r="Z178" s="151" t="s">
        <v>363</v>
      </c>
      <c r="AB178" s="189"/>
      <c r="AC178" s="190"/>
      <c r="AD178" s="191"/>
    </row>
    <row r="179" spans="1:84" ht="72.75" x14ac:dyDescent="0.25">
      <c r="A179" s="373" t="s">
        <v>560</v>
      </c>
      <c r="B179" s="130"/>
      <c r="C179" s="130"/>
      <c r="D179" s="130"/>
      <c r="E179" s="130"/>
      <c r="F179" s="130"/>
      <c r="G179" s="130"/>
      <c r="H179" s="130"/>
      <c r="I179" s="130"/>
      <c r="J179" s="130"/>
      <c r="K179" s="130"/>
      <c r="L179" s="130"/>
      <c r="M179" s="130"/>
      <c r="N179" s="130"/>
      <c r="O179" s="130"/>
      <c r="P179" s="130"/>
      <c r="Q179" s="130"/>
      <c r="R179" s="130"/>
      <c r="S179" s="130"/>
      <c r="T179" s="130"/>
      <c r="U179" s="374"/>
      <c r="Y179" s="161"/>
      <c r="Z179" s="161"/>
      <c r="AB179" s="162"/>
      <c r="AC179" s="170"/>
      <c r="AD179" s="163"/>
    </row>
    <row r="180" spans="1:84" x14ac:dyDescent="0.25">
      <c r="A180" s="192" t="s">
        <v>561</v>
      </c>
      <c r="B180" s="202"/>
      <c r="C180" s="166">
        <v>62</v>
      </c>
      <c r="D180" s="166">
        <v>63</v>
      </c>
      <c r="E180" s="167">
        <f>+(D180-C180)/C180</f>
        <v>1.6129032258064516E-2</v>
      </c>
      <c r="F180" s="265">
        <f>D180</f>
        <v>63</v>
      </c>
      <c r="G180" s="169">
        <f>F180</f>
        <v>63</v>
      </c>
      <c r="H180" s="167">
        <f>+(G180-F180)/F180</f>
        <v>0</v>
      </c>
      <c r="I180" s="265">
        <f>G180</f>
        <v>63</v>
      </c>
      <c r="J180" s="169">
        <f>I180</f>
        <v>63</v>
      </c>
      <c r="K180" s="167">
        <f>+(J180-I180)/I180</f>
        <v>0</v>
      </c>
      <c r="L180" s="265">
        <f>J180</f>
        <v>63</v>
      </c>
      <c r="M180" s="169">
        <f>L180</f>
        <v>63</v>
      </c>
      <c r="N180" s="167">
        <f>+(M180-L180)/L180</f>
        <v>0</v>
      </c>
      <c r="O180" s="265">
        <f>M180</f>
        <v>63</v>
      </c>
      <c r="P180" s="169">
        <f>O180</f>
        <v>63</v>
      </c>
      <c r="Q180" s="169">
        <f>P180</f>
        <v>63</v>
      </c>
      <c r="R180" s="167">
        <f>+(Q180-P180)/P180</f>
        <v>0</v>
      </c>
      <c r="S180" s="209" t="s">
        <v>371</v>
      </c>
      <c r="T180" s="209" t="s">
        <v>294</v>
      </c>
      <c r="U180" s="160" t="s">
        <v>98</v>
      </c>
      <c r="Y180" s="161"/>
      <c r="Z180" s="161"/>
      <c r="AB180" s="162"/>
      <c r="AC180" s="170" t="str">
        <f>IF(AB180=0,"N/A",(AB180-P180)/P180)</f>
        <v>N/A</v>
      </c>
      <c r="AD180" s="163"/>
    </row>
    <row r="181" spans="1:84" x14ac:dyDescent="0.25">
      <c r="A181" s="200" t="s">
        <v>562</v>
      </c>
      <c r="B181" s="201"/>
      <c r="C181" s="166">
        <v>37</v>
      </c>
      <c r="D181" s="166">
        <v>38</v>
      </c>
      <c r="E181" s="167">
        <f>+(D181-C181)/C181</f>
        <v>2.7027027027027029E-2</v>
      </c>
      <c r="F181" s="265">
        <f>D181</f>
        <v>38</v>
      </c>
      <c r="G181" s="169">
        <f>F181</f>
        <v>38</v>
      </c>
      <c r="H181" s="167">
        <f>+(G181-F181)/F181</f>
        <v>0</v>
      </c>
      <c r="I181" s="265">
        <f>G181</f>
        <v>38</v>
      </c>
      <c r="J181" s="169">
        <f>I181</f>
        <v>38</v>
      </c>
      <c r="K181" s="167">
        <f>+(J181-I181)/I181</f>
        <v>0</v>
      </c>
      <c r="L181" s="265">
        <f>J181</f>
        <v>38</v>
      </c>
      <c r="M181" s="169">
        <f>L181</f>
        <v>38</v>
      </c>
      <c r="N181" s="167">
        <f>+(M181-L181)/L181</f>
        <v>0</v>
      </c>
      <c r="O181" s="265">
        <f>M181</f>
        <v>38</v>
      </c>
      <c r="P181" s="169">
        <f>O181</f>
        <v>38</v>
      </c>
      <c r="Q181" s="169">
        <f>P181</f>
        <v>38</v>
      </c>
      <c r="R181" s="167">
        <f>+(Q181-P181)/P181</f>
        <v>0</v>
      </c>
      <c r="S181" s="209" t="s">
        <v>371</v>
      </c>
      <c r="T181" s="209" t="s">
        <v>294</v>
      </c>
      <c r="U181" s="160" t="s">
        <v>98</v>
      </c>
      <c r="Y181" s="161"/>
      <c r="Z181" s="161"/>
      <c r="AB181" s="162"/>
      <c r="AC181" s="170" t="str">
        <f>IF(AB181=0,"N/A",(AB181-P181)/P181)</f>
        <v>N/A</v>
      </c>
      <c r="AD181" s="163"/>
    </row>
    <row r="182" spans="1:84" ht="18.95" customHeight="1" x14ac:dyDescent="0.25">
      <c r="A182" s="281" t="s">
        <v>563</v>
      </c>
      <c r="B182" s="282"/>
      <c r="C182" s="375" t="s">
        <v>564</v>
      </c>
      <c r="D182" s="327"/>
      <c r="E182" s="327"/>
      <c r="F182" s="327"/>
      <c r="G182" s="327"/>
      <c r="H182" s="327"/>
      <c r="I182" s="327"/>
      <c r="J182" s="327"/>
      <c r="K182" s="327"/>
      <c r="L182" s="327"/>
      <c r="M182" s="327"/>
      <c r="N182" s="327"/>
      <c r="O182" s="327"/>
      <c r="P182" s="327"/>
      <c r="Q182" s="327"/>
      <c r="R182" s="327"/>
      <c r="S182" s="327"/>
      <c r="T182" s="376"/>
      <c r="U182" s="160" t="s">
        <v>98</v>
      </c>
      <c r="W182" s="377"/>
      <c r="X182" s="377"/>
      <c r="Y182" s="161"/>
      <c r="Z182" s="161"/>
      <c r="AB182" s="162"/>
      <c r="AC182" s="170"/>
      <c r="AD182" s="163"/>
    </row>
    <row r="183" spans="1:84" ht="39" customHeight="1" x14ac:dyDescent="0.25">
      <c r="A183" s="192" t="s">
        <v>565</v>
      </c>
      <c r="B183" s="193"/>
      <c r="C183" s="375" t="s">
        <v>566</v>
      </c>
      <c r="D183" s="327"/>
      <c r="E183" s="327"/>
      <c r="F183" s="327"/>
      <c r="G183" s="327"/>
      <c r="H183" s="327"/>
      <c r="I183" s="327"/>
      <c r="J183" s="327"/>
      <c r="K183" s="327"/>
      <c r="L183" s="327"/>
      <c r="M183" s="327"/>
      <c r="N183" s="327"/>
      <c r="O183" s="327"/>
      <c r="P183" s="327"/>
      <c r="Q183" s="327"/>
      <c r="R183" s="327"/>
      <c r="S183" s="327"/>
      <c r="T183" s="376"/>
      <c r="U183" s="160" t="s">
        <v>98</v>
      </c>
      <c r="W183" s="377"/>
      <c r="X183" s="377"/>
      <c r="Y183" s="161"/>
      <c r="Z183" s="161"/>
      <c r="AB183" s="162"/>
      <c r="AC183" s="170"/>
      <c r="AD183" s="163"/>
    </row>
    <row r="184" spans="1:84" ht="15" x14ac:dyDescent="0.25">
      <c r="A184" s="207"/>
      <c r="B184" s="378"/>
      <c r="C184" s="379"/>
      <c r="D184" s="379"/>
      <c r="E184" s="380"/>
      <c r="F184" s="379"/>
      <c r="G184" s="379"/>
      <c r="H184" s="380"/>
      <c r="I184" s="379"/>
      <c r="J184" s="379"/>
      <c r="K184" s="380"/>
      <c r="L184" s="379"/>
      <c r="M184" s="379"/>
      <c r="N184" s="380"/>
      <c r="O184" s="379"/>
      <c r="P184" s="379"/>
      <c r="Q184" s="379"/>
      <c r="R184" s="380"/>
      <c r="S184" s="378"/>
      <c r="T184" s="378"/>
      <c r="U184" s="381"/>
      <c r="Y184" s="161"/>
      <c r="Z184" s="161"/>
      <c r="AB184" s="162"/>
      <c r="AC184" s="170"/>
      <c r="AD184" s="163"/>
    </row>
    <row r="185" spans="1:84" s="384" customFormat="1" ht="15" x14ac:dyDescent="0.25">
      <c r="A185" s="207" t="s">
        <v>567</v>
      </c>
      <c r="B185" s="208"/>
      <c r="C185" s="382" t="s">
        <v>568</v>
      </c>
      <c r="D185" s="382"/>
      <c r="E185" s="383"/>
      <c r="F185" s="209"/>
      <c r="G185" s="195"/>
      <c r="H185" s="383"/>
      <c r="I185" s="209"/>
      <c r="J185" s="195"/>
      <c r="K185" s="383"/>
      <c r="L185" s="209"/>
      <c r="M185" s="195"/>
      <c r="N185" s="383"/>
      <c r="O185" s="209"/>
      <c r="P185" s="195"/>
      <c r="Q185" s="195"/>
      <c r="R185" s="383"/>
      <c r="S185" s="195"/>
      <c r="T185" s="195"/>
      <c r="U185" s="210"/>
      <c r="V185" s="135"/>
      <c r="W185" s="136"/>
      <c r="X185" s="136"/>
      <c r="Y185" s="161"/>
      <c r="Z185" s="161"/>
      <c r="AA185" s="135"/>
      <c r="AB185" s="162"/>
      <c r="AC185" s="170"/>
      <c r="AD185" s="163"/>
      <c r="AE185" s="135"/>
      <c r="AF185" s="135"/>
      <c r="AG185" s="135"/>
      <c r="AH185" s="135"/>
      <c r="AI185" s="135"/>
      <c r="AJ185" s="135"/>
      <c r="AK185" s="135"/>
      <c r="AL185" s="135"/>
      <c r="AM185" s="135"/>
      <c r="AN185" s="135"/>
      <c r="AO185" s="135"/>
      <c r="AP185" s="135"/>
      <c r="AQ185" s="135"/>
      <c r="AR185" s="135"/>
      <c r="AS185" s="135"/>
      <c r="AT185" s="135"/>
      <c r="AU185" s="135"/>
      <c r="AV185" s="135"/>
      <c r="AW185" s="135"/>
      <c r="AX185" s="135"/>
      <c r="AY185" s="135"/>
      <c r="AZ185" s="135"/>
      <c r="BA185" s="135"/>
      <c r="BB185" s="135"/>
      <c r="BC185" s="135"/>
      <c r="BD185" s="135"/>
      <c r="BE185" s="135"/>
      <c r="BF185" s="135"/>
      <c r="BG185" s="135"/>
      <c r="BH185" s="135"/>
      <c r="BI185" s="135"/>
      <c r="BJ185" s="135"/>
      <c r="BK185" s="135"/>
      <c r="BL185" s="135"/>
      <c r="BM185" s="135"/>
      <c r="BN185" s="135"/>
      <c r="BO185" s="135"/>
      <c r="BP185" s="135"/>
      <c r="BQ185" s="135"/>
      <c r="BR185" s="135"/>
      <c r="BS185" s="135"/>
      <c r="BT185" s="135"/>
      <c r="BU185" s="135"/>
      <c r="BV185" s="135"/>
      <c r="BW185" s="135"/>
      <c r="BX185" s="135"/>
      <c r="BY185" s="135"/>
      <c r="BZ185" s="135"/>
      <c r="CA185" s="135"/>
      <c r="CB185" s="135"/>
      <c r="CC185" s="135"/>
      <c r="CD185" s="135"/>
      <c r="CE185" s="135"/>
      <c r="CF185" s="135"/>
    </row>
    <row r="186" spans="1:84" s="161" customFormat="1" ht="28.5" x14ac:dyDescent="0.25">
      <c r="A186" s="192" t="s">
        <v>569</v>
      </c>
      <c r="B186" s="202"/>
      <c r="C186" s="166">
        <v>29</v>
      </c>
      <c r="D186" s="166">
        <v>29</v>
      </c>
      <c r="E186" s="167">
        <f>+(D186-C186)/C186</f>
        <v>0</v>
      </c>
      <c r="F186" s="168">
        <f>D186</f>
        <v>29</v>
      </c>
      <c r="G186" s="169">
        <f>ROUNDUP(F186*1.03,1)</f>
        <v>29.900000000000002</v>
      </c>
      <c r="H186" s="167">
        <f>+(G186-F186)/F186</f>
        <v>3.1034482758620762E-2</v>
      </c>
      <c r="I186" s="168">
        <f>G186</f>
        <v>29.900000000000002</v>
      </c>
      <c r="J186" s="169">
        <v>34.799999999999997</v>
      </c>
      <c r="K186" s="167">
        <f>+(J186-I186)/I186</f>
        <v>0.16387959866220719</v>
      </c>
      <c r="L186" s="168">
        <f>J186</f>
        <v>34.799999999999997</v>
      </c>
      <c r="M186" s="169">
        <v>34.799999999999997</v>
      </c>
      <c r="N186" s="167">
        <f>+(M186-L186)/L186</f>
        <v>0</v>
      </c>
      <c r="O186" s="168">
        <f>M186</f>
        <v>34.799999999999997</v>
      </c>
      <c r="P186" s="169">
        <v>38.28</v>
      </c>
      <c r="Q186" s="169">
        <f>ROUNDUP(P186*1.1,1)</f>
        <v>42.2</v>
      </c>
      <c r="R186" s="167">
        <f>+(Q186-P186)/P186</f>
        <v>0.10240334378265417</v>
      </c>
      <c r="S186" s="209" t="s">
        <v>371</v>
      </c>
      <c r="T186" s="209" t="s">
        <v>570</v>
      </c>
      <c r="U186" s="160" t="s">
        <v>13</v>
      </c>
      <c r="V186" s="135"/>
      <c r="W186" s="136"/>
      <c r="X186" s="136"/>
      <c r="Z186" s="314"/>
      <c r="AA186" s="135"/>
      <c r="AB186" s="162"/>
      <c r="AC186" s="170" t="str">
        <f>IF(AB186=0,"N/A",(AB186-P186)/P186)</f>
        <v>N/A</v>
      </c>
      <c r="AD186" s="163"/>
      <c r="AE186" s="135"/>
      <c r="AF186" s="135"/>
      <c r="AG186" s="135"/>
      <c r="AH186" s="135"/>
      <c r="AI186" s="135"/>
      <c r="AJ186" s="135"/>
      <c r="AK186" s="135"/>
      <c r="AL186" s="135"/>
      <c r="AM186" s="135"/>
      <c r="AN186" s="135"/>
      <c r="AO186" s="135"/>
      <c r="AP186" s="135"/>
      <c r="AQ186" s="135"/>
      <c r="AR186" s="135"/>
      <c r="AS186" s="135"/>
      <c r="AT186" s="135"/>
      <c r="AU186" s="135"/>
      <c r="AV186" s="135"/>
      <c r="AW186" s="135"/>
      <c r="AX186" s="135"/>
      <c r="AY186" s="135"/>
      <c r="AZ186" s="135"/>
      <c r="BA186" s="135"/>
      <c r="BB186" s="135"/>
      <c r="BC186" s="135"/>
      <c r="BD186" s="135"/>
      <c r="BE186" s="135"/>
      <c r="BF186" s="135"/>
      <c r="BG186" s="135"/>
      <c r="BH186" s="135"/>
      <c r="BI186" s="135"/>
      <c r="BJ186" s="135"/>
      <c r="BK186" s="135"/>
      <c r="BL186" s="135"/>
      <c r="BM186" s="135"/>
      <c r="BN186" s="135"/>
      <c r="BO186" s="135"/>
      <c r="BP186" s="135"/>
      <c r="BQ186" s="135"/>
      <c r="BR186" s="135"/>
      <c r="BS186" s="135"/>
      <c r="BT186" s="135"/>
      <c r="BU186" s="135"/>
      <c r="BV186" s="135"/>
      <c r="BW186" s="135"/>
      <c r="BX186" s="135"/>
      <c r="BY186" s="135"/>
      <c r="BZ186" s="135"/>
      <c r="CA186" s="135"/>
      <c r="CB186" s="135"/>
      <c r="CC186" s="135"/>
      <c r="CD186" s="135"/>
      <c r="CE186" s="135"/>
      <c r="CF186" s="135"/>
    </row>
    <row r="187" spans="1:84" s="161" customFormat="1" ht="28.5" x14ac:dyDescent="0.25">
      <c r="A187" s="192" t="s">
        <v>571</v>
      </c>
      <c r="B187" s="193"/>
      <c r="C187" s="166">
        <v>135</v>
      </c>
      <c r="D187" s="166">
        <v>135</v>
      </c>
      <c r="E187" s="167">
        <f>+(D187-C187)/C187</f>
        <v>0</v>
      </c>
      <c r="F187" s="168">
        <f>D187</f>
        <v>135</v>
      </c>
      <c r="G187" s="169">
        <f>ROUNDUP(F187*1.03,1)</f>
        <v>139.1</v>
      </c>
      <c r="H187" s="167">
        <f>+(G187-F187)/F187</f>
        <v>3.0370370370370329E-2</v>
      </c>
      <c r="I187" s="168">
        <f>G187</f>
        <v>139.1</v>
      </c>
      <c r="J187" s="169">
        <f>ROUNDUP(I187*1.03,1)</f>
        <v>143.29999999999998</v>
      </c>
      <c r="K187" s="167">
        <f>+(J187-I187)/I187</f>
        <v>3.019410496046002E-2</v>
      </c>
      <c r="L187" s="168">
        <f>J187</f>
        <v>143.29999999999998</v>
      </c>
      <c r="M187" s="169">
        <f>ROUNDUP(L187*1.03,1)</f>
        <v>147.6</v>
      </c>
      <c r="N187" s="167">
        <f>+(M187-L187)/L187</f>
        <v>3.000697836706219E-2</v>
      </c>
      <c r="O187" s="168">
        <f>M187</f>
        <v>147.6</v>
      </c>
      <c r="P187" s="169">
        <v>155</v>
      </c>
      <c r="Q187" s="169">
        <f>ROUNDUP(P187*1.1,1)</f>
        <v>170.5</v>
      </c>
      <c r="R187" s="167">
        <f>+(Q187-P187)/P187</f>
        <v>0.1</v>
      </c>
      <c r="S187" s="209" t="s">
        <v>371</v>
      </c>
      <c r="T187" s="209" t="s">
        <v>491</v>
      </c>
      <c r="U187" s="160" t="s">
        <v>13</v>
      </c>
      <c r="V187" s="135"/>
      <c r="W187" s="136"/>
      <c r="X187" s="136"/>
      <c r="AA187" s="135"/>
      <c r="AB187" s="162"/>
      <c r="AC187" s="170" t="str">
        <f>IF(AB187=0,"N/A",(AB187-P187)/P187)</f>
        <v>N/A</v>
      </c>
      <c r="AD187" s="163"/>
      <c r="AE187" s="135"/>
      <c r="AF187" s="135"/>
      <c r="AG187" s="135"/>
      <c r="AH187" s="135"/>
      <c r="AI187" s="135"/>
      <c r="AJ187" s="135"/>
      <c r="AK187" s="135"/>
      <c r="AL187" s="135"/>
      <c r="AM187" s="135"/>
      <c r="AN187" s="135"/>
      <c r="AO187" s="135"/>
      <c r="AP187" s="135"/>
      <c r="AQ187" s="135"/>
      <c r="AR187" s="135"/>
      <c r="AS187" s="135"/>
      <c r="AT187" s="135"/>
      <c r="AU187" s="135"/>
      <c r="AV187" s="135"/>
      <c r="AW187" s="135"/>
      <c r="AX187" s="135"/>
      <c r="AY187" s="135"/>
      <c r="AZ187" s="135"/>
      <c r="BA187" s="135"/>
      <c r="BB187" s="135"/>
      <c r="BC187" s="135"/>
      <c r="BD187" s="135"/>
      <c r="BE187" s="135"/>
      <c r="BF187" s="135"/>
      <c r="BG187" s="135"/>
      <c r="BH187" s="135"/>
      <c r="BI187" s="135"/>
      <c r="BJ187" s="135"/>
      <c r="BK187" s="135"/>
      <c r="BL187" s="135"/>
      <c r="BM187" s="135"/>
      <c r="BN187" s="135"/>
      <c r="BO187" s="135"/>
      <c r="BP187" s="135"/>
      <c r="BQ187" s="135"/>
      <c r="BR187" s="135"/>
      <c r="BS187" s="135"/>
      <c r="BT187" s="135"/>
      <c r="BU187" s="135"/>
      <c r="BV187" s="135"/>
      <c r="BW187" s="135"/>
      <c r="BX187" s="135"/>
      <c r="BY187" s="135"/>
      <c r="BZ187" s="135"/>
      <c r="CA187" s="135"/>
      <c r="CB187" s="135"/>
      <c r="CC187" s="135"/>
      <c r="CD187" s="135"/>
      <c r="CE187" s="135"/>
      <c r="CF187" s="135"/>
    </row>
    <row r="188" spans="1:84" s="161" customFormat="1" x14ac:dyDescent="0.25">
      <c r="A188" s="192"/>
      <c r="B188" s="327"/>
      <c r="C188" s="385"/>
      <c r="D188" s="385"/>
      <c r="E188" s="386"/>
      <c r="F188" s="385"/>
      <c r="G188" s="385"/>
      <c r="H188" s="386"/>
      <c r="I188" s="385"/>
      <c r="J188" s="385"/>
      <c r="K188" s="386"/>
      <c r="L188" s="385"/>
      <c r="M188" s="385"/>
      <c r="N188" s="386"/>
      <c r="O188" s="385"/>
      <c r="P188" s="385"/>
      <c r="Q188" s="385"/>
      <c r="R188" s="386"/>
      <c r="S188" s="327"/>
      <c r="T188" s="327"/>
      <c r="U188" s="387"/>
      <c r="V188" s="135"/>
      <c r="W188" s="136"/>
      <c r="X188" s="136"/>
      <c r="AA188" s="135"/>
      <c r="AB188" s="162"/>
      <c r="AC188" s="170"/>
      <c r="AD188" s="163"/>
      <c r="AE188" s="135"/>
      <c r="AF188" s="135"/>
      <c r="AG188" s="135"/>
      <c r="AH188" s="135"/>
      <c r="AI188" s="135"/>
      <c r="AJ188" s="135"/>
      <c r="AK188" s="135"/>
      <c r="AL188" s="135"/>
      <c r="AM188" s="135"/>
      <c r="AN188" s="135"/>
      <c r="AO188" s="135"/>
      <c r="AP188" s="135"/>
      <c r="AQ188" s="135"/>
      <c r="AR188" s="135"/>
      <c r="AS188" s="135"/>
      <c r="AT188" s="135"/>
      <c r="AU188" s="135"/>
      <c r="AV188" s="135"/>
      <c r="AW188" s="135"/>
      <c r="AX188" s="135"/>
      <c r="AY188" s="135"/>
      <c r="AZ188" s="135"/>
      <c r="BA188" s="135"/>
      <c r="BB188" s="135"/>
      <c r="BC188" s="135"/>
      <c r="BD188" s="135"/>
      <c r="BE188" s="135"/>
      <c r="BF188" s="135"/>
      <c r="BG188" s="135"/>
      <c r="BH188" s="135"/>
      <c r="BI188" s="135"/>
      <c r="BJ188" s="135"/>
      <c r="BK188" s="135"/>
      <c r="BL188" s="135"/>
      <c r="BM188" s="135"/>
      <c r="BN188" s="135"/>
      <c r="BO188" s="135"/>
      <c r="BP188" s="135"/>
      <c r="BQ188" s="135"/>
      <c r="BR188" s="135"/>
      <c r="BS188" s="135"/>
      <c r="BT188" s="135"/>
      <c r="BU188" s="135"/>
      <c r="BV188" s="135"/>
      <c r="BW188" s="135"/>
      <c r="BX188" s="135"/>
      <c r="BY188" s="135"/>
      <c r="BZ188" s="135"/>
      <c r="CA188" s="135"/>
      <c r="CB188" s="135"/>
      <c r="CC188" s="135"/>
      <c r="CD188" s="135"/>
      <c r="CE188" s="135"/>
      <c r="CF188" s="135"/>
    </row>
    <row r="189" spans="1:84" s="161" customFormat="1" ht="43.5" x14ac:dyDescent="0.25">
      <c r="A189" s="207" t="s">
        <v>572</v>
      </c>
      <c r="B189" s="378"/>
      <c r="C189" s="388"/>
      <c r="D189" s="388"/>
      <c r="E189" s="389"/>
      <c r="F189" s="388"/>
      <c r="G189" s="388"/>
      <c r="H189" s="389"/>
      <c r="I189" s="388"/>
      <c r="J189" s="388"/>
      <c r="K189" s="389"/>
      <c r="L189" s="388"/>
      <c r="M189" s="388"/>
      <c r="N189" s="389"/>
      <c r="O189" s="388"/>
      <c r="P189" s="388"/>
      <c r="Q189" s="388"/>
      <c r="R189" s="389"/>
      <c r="S189" s="390"/>
      <c r="T189" s="390"/>
      <c r="U189" s="391"/>
      <c r="V189" s="135"/>
      <c r="W189" s="136"/>
      <c r="X189" s="136"/>
      <c r="AA189" s="135"/>
      <c r="AB189" s="162"/>
      <c r="AC189" s="170"/>
      <c r="AD189" s="163"/>
      <c r="AE189" s="135"/>
      <c r="AF189" s="135"/>
      <c r="AG189" s="135"/>
      <c r="AH189" s="135"/>
      <c r="AI189" s="135"/>
      <c r="AJ189" s="135"/>
      <c r="AK189" s="135"/>
      <c r="AL189" s="135"/>
      <c r="AM189" s="135"/>
      <c r="AN189" s="135"/>
      <c r="AO189" s="135"/>
      <c r="AP189" s="135"/>
      <c r="AQ189" s="135"/>
      <c r="AR189" s="135"/>
      <c r="AS189" s="135"/>
      <c r="AT189" s="135"/>
      <c r="AU189" s="135"/>
      <c r="AV189" s="135"/>
      <c r="AW189" s="135"/>
      <c r="AX189" s="135"/>
      <c r="AY189" s="135"/>
      <c r="AZ189" s="135"/>
      <c r="BA189" s="135"/>
      <c r="BB189" s="135"/>
      <c r="BC189" s="135"/>
      <c r="BD189" s="135"/>
      <c r="BE189" s="135"/>
      <c r="BF189" s="135"/>
      <c r="BG189" s="135"/>
      <c r="BH189" s="135"/>
      <c r="BI189" s="135"/>
      <c r="BJ189" s="135"/>
      <c r="BK189" s="135"/>
      <c r="BL189" s="135"/>
      <c r="BM189" s="135"/>
      <c r="BN189" s="135"/>
      <c r="BO189" s="135"/>
      <c r="BP189" s="135"/>
      <c r="BQ189" s="135"/>
      <c r="BR189" s="135"/>
      <c r="BS189" s="135"/>
      <c r="BT189" s="135"/>
      <c r="BU189" s="135"/>
      <c r="BV189" s="135"/>
      <c r="BW189" s="135"/>
      <c r="BX189" s="135"/>
      <c r="BY189" s="135"/>
      <c r="BZ189" s="135"/>
      <c r="CA189" s="135"/>
      <c r="CB189" s="135"/>
      <c r="CC189" s="135"/>
      <c r="CD189" s="135"/>
      <c r="CE189" s="135"/>
      <c r="CF189" s="135"/>
    </row>
    <row r="190" spans="1:84" s="397" customFormat="1" ht="15" x14ac:dyDescent="0.25">
      <c r="A190" s="196" t="s">
        <v>573</v>
      </c>
      <c r="B190" s="392"/>
      <c r="C190" s="393"/>
      <c r="D190" s="393"/>
      <c r="E190" s="394"/>
      <c r="F190" s="393"/>
      <c r="G190" s="393"/>
      <c r="H190" s="394"/>
      <c r="I190" s="393"/>
      <c r="J190" s="393"/>
      <c r="K190" s="394"/>
      <c r="L190" s="393"/>
      <c r="M190" s="393"/>
      <c r="N190" s="394"/>
      <c r="O190" s="393"/>
      <c r="P190" s="393"/>
      <c r="Q190" s="393"/>
      <c r="R190" s="394"/>
      <c r="S190" s="395"/>
      <c r="T190" s="395"/>
      <c r="U190" s="396"/>
      <c r="V190" s="135"/>
      <c r="W190" s="136"/>
      <c r="X190" s="136"/>
      <c r="Y190" s="161"/>
      <c r="Z190" s="161" t="s">
        <v>574</v>
      </c>
      <c r="AA190" s="135"/>
      <c r="AB190" s="162"/>
      <c r="AC190" s="170"/>
      <c r="AD190" s="163"/>
      <c r="AE190" s="135"/>
      <c r="AF190" s="135"/>
      <c r="AG190" s="135"/>
      <c r="AH190" s="135"/>
      <c r="AI190" s="135"/>
      <c r="AJ190" s="135"/>
      <c r="AK190" s="135"/>
      <c r="AL190" s="135"/>
      <c r="AM190" s="135"/>
      <c r="AN190" s="135"/>
      <c r="AO190" s="135"/>
      <c r="AP190" s="135"/>
      <c r="AQ190" s="135"/>
      <c r="AR190" s="135"/>
      <c r="AS190" s="135"/>
      <c r="AT190" s="135"/>
      <c r="AU190" s="135"/>
      <c r="AV190" s="135"/>
      <c r="AW190" s="135"/>
      <c r="AX190" s="135"/>
      <c r="AY190" s="135"/>
      <c r="AZ190" s="135"/>
      <c r="BA190" s="135"/>
      <c r="BB190" s="135"/>
      <c r="BC190" s="135"/>
      <c r="BD190" s="135"/>
      <c r="BE190" s="135"/>
      <c r="BF190" s="135"/>
      <c r="BG190" s="135"/>
      <c r="BH190" s="135"/>
      <c r="BI190" s="135"/>
      <c r="BJ190" s="135"/>
      <c r="BK190" s="135"/>
      <c r="BL190" s="135"/>
      <c r="BM190" s="135"/>
      <c r="BN190" s="135"/>
      <c r="BO190" s="135"/>
      <c r="BP190" s="135"/>
      <c r="BQ190" s="135"/>
      <c r="BR190" s="135"/>
      <c r="BS190" s="135"/>
      <c r="BT190" s="135"/>
      <c r="BU190" s="135"/>
      <c r="BV190" s="135"/>
      <c r="BW190" s="135"/>
      <c r="BX190" s="135"/>
      <c r="BY190" s="135"/>
      <c r="BZ190" s="135"/>
      <c r="CA190" s="135"/>
      <c r="CB190" s="135"/>
      <c r="CC190" s="135"/>
      <c r="CD190" s="135"/>
      <c r="CE190" s="135"/>
      <c r="CF190" s="135"/>
    </row>
    <row r="191" spans="1:84" s="161" customFormat="1" ht="15" x14ac:dyDescent="0.25">
      <c r="A191" s="398" t="s">
        <v>575</v>
      </c>
      <c r="B191" s="399" t="s">
        <v>87</v>
      </c>
      <c r="C191" s="400">
        <v>109</v>
      </c>
      <c r="D191" s="166">
        <v>109</v>
      </c>
      <c r="E191" s="167">
        <f t="shared" ref="E191:E206" si="38">+(D191-C191)/C191</f>
        <v>0</v>
      </c>
      <c r="F191" s="265">
        <f t="shared" ref="F191:F206" si="39">D191</f>
        <v>109</v>
      </c>
      <c r="G191" s="169">
        <f t="shared" ref="G191:G206" si="40">F191</f>
        <v>109</v>
      </c>
      <c r="H191" s="167">
        <f t="shared" ref="H191:H206" si="41">+(G191-F191)/F191</f>
        <v>0</v>
      </c>
      <c r="I191" s="265">
        <f t="shared" ref="I191:I206" si="42">G191</f>
        <v>109</v>
      </c>
      <c r="J191" s="169">
        <f t="shared" ref="J191:J206" si="43">I191</f>
        <v>109</v>
      </c>
      <c r="K191" s="167">
        <f t="shared" ref="K191:K206" si="44">+(J191-I191)/I191</f>
        <v>0</v>
      </c>
      <c r="L191" s="265">
        <f t="shared" ref="L191:L206" si="45">J191</f>
        <v>109</v>
      </c>
      <c r="M191" s="169">
        <v>111</v>
      </c>
      <c r="N191" s="167">
        <f t="shared" ref="N191:N206" si="46">+(M191-L191)/L191</f>
        <v>1.834862385321101E-2</v>
      </c>
      <c r="O191" s="265">
        <f t="shared" ref="O191:O206" si="47">M191</f>
        <v>111</v>
      </c>
      <c r="P191" s="169">
        <v>111</v>
      </c>
      <c r="Q191" s="169">
        <v>119</v>
      </c>
      <c r="R191" s="167">
        <f t="shared" ref="R191:R206" si="48">+(Q191-P191)/P191</f>
        <v>7.2072072072072071E-2</v>
      </c>
      <c r="S191" s="209" t="s">
        <v>384</v>
      </c>
      <c r="T191" s="209"/>
      <c r="U191" s="210" t="s">
        <v>98</v>
      </c>
      <c r="V191" s="135"/>
      <c r="W191" s="136"/>
      <c r="X191" s="136"/>
      <c r="Y191" s="401">
        <v>111</v>
      </c>
      <c r="AA191" s="135"/>
      <c r="AB191" s="162"/>
      <c r="AC191" s="170" t="str">
        <f t="shared" ref="AC191:AC206" si="49">IF(AB191=0,"N/A",(AB191-P191)/P191)</f>
        <v>N/A</v>
      </c>
      <c r="AD191" s="163"/>
      <c r="AE191" s="940"/>
      <c r="AF191" s="135"/>
      <c r="AG191" s="135"/>
      <c r="AH191" s="135"/>
      <c r="AI191" s="135"/>
      <c r="AJ191" s="135"/>
      <c r="AK191" s="135"/>
      <c r="AL191" s="135"/>
      <c r="AM191" s="135"/>
      <c r="AN191" s="135"/>
      <c r="AO191" s="135"/>
      <c r="AP191" s="135"/>
      <c r="AQ191" s="135"/>
      <c r="AR191" s="135"/>
      <c r="AS191" s="135"/>
      <c r="AT191" s="135"/>
      <c r="AU191" s="135"/>
      <c r="AV191" s="135"/>
      <c r="AW191" s="135"/>
      <c r="AX191" s="135"/>
      <c r="AY191" s="135"/>
      <c r="AZ191" s="135"/>
      <c r="BA191" s="135"/>
      <c r="BB191" s="135"/>
      <c r="BC191" s="135"/>
      <c r="BD191" s="135"/>
      <c r="BE191" s="135"/>
      <c r="BF191" s="135"/>
      <c r="BG191" s="135"/>
      <c r="BH191" s="135"/>
      <c r="BI191" s="135"/>
      <c r="BJ191" s="135"/>
      <c r="BK191" s="135"/>
      <c r="BL191" s="135"/>
      <c r="BM191" s="135"/>
      <c r="BN191" s="135"/>
      <c r="BO191" s="135"/>
      <c r="BP191" s="135"/>
      <c r="BQ191" s="135"/>
      <c r="BR191" s="135"/>
      <c r="BS191" s="135"/>
      <c r="BT191" s="135"/>
      <c r="BU191" s="135"/>
      <c r="BV191" s="135"/>
      <c r="BW191" s="135"/>
      <c r="BX191" s="135"/>
      <c r="BY191" s="135"/>
      <c r="BZ191" s="135"/>
      <c r="CA191" s="135"/>
      <c r="CB191" s="135"/>
      <c r="CC191" s="135"/>
      <c r="CD191" s="135"/>
      <c r="CE191" s="135"/>
      <c r="CF191" s="135"/>
    </row>
    <row r="192" spans="1:84" s="161" customFormat="1" ht="15" x14ac:dyDescent="0.25">
      <c r="A192" s="402"/>
      <c r="B192" s="399" t="s">
        <v>576</v>
      </c>
      <c r="C192" s="400">
        <v>141</v>
      </c>
      <c r="D192" s="166">
        <v>141</v>
      </c>
      <c r="E192" s="167">
        <f t="shared" si="38"/>
        <v>0</v>
      </c>
      <c r="F192" s="265">
        <f t="shared" si="39"/>
        <v>141</v>
      </c>
      <c r="G192" s="169">
        <f t="shared" si="40"/>
        <v>141</v>
      </c>
      <c r="H192" s="167">
        <f t="shared" si="41"/>
        <v>0</v>
      </c>
      <c r="I192" s="265">
        <f t="shared" si="42"/>
        <v>141</v>
      </c>
      <c r="J192" s="169">
        <f t="shared" si="43"/>
        <v>141</v>
      </c>
      <c r="K192" s="167">
        <f t="shared" si="44"/>
        <v>0</v>
      </c>
      <c r="L192" s="265">
        <f t="shared" si="45"/>
        <v>141</v>
      </c>
      <c r="M192" s="169">
        <v>144</v>
      </c>
      <c r="N192" s="167">
        <f t="shared" si="46"/>
        <v>2.1276595744680851E-2</v>
      </c>
      <c r="O192" s="265">
        <f t="shared" si="47"/>
        <v>144</v>
      </c>
      <c r="P192" s="169">
        <v>144</v>
      </c>
      <c r="Q192" s="169">
        <v>154</v>
      </c>
      <c r="R192" s="167">
        <f t="shared" si="48"/>
        <v>6.9444444444444448E-2</v>
      </c>
      <c r="S192" s="209" t="s">
        <v>384</v>
      </c>
      <c r="T192" s="209"/>
      <c r="U192" s="210" t="s">
        <v>98</v>
      </c>
      <c r="V192" s="135"/>
      <c r="W192" s="136"/>
      <c r="X192" s="136"/>
      <c r="Y192" s="401">
        <v>144</v>
      </c>
      <c r="AA192" s="135"/>
      <c r="AB192" s="162"/>
      <c r="AC192" s="170" t="str">
        <f t="shared" si="49"/>
        <v>N/A</v>
      </c>
      <c r="AD192" s="163"/>
      <c r="AE192" s="940"/>
      <c r="AF192" s="135"/>
      <c r="AG192" s="135"/>
      <c r="AH192" s="135"/>
      <c r="AI192" s="135"/>
      <c r="AJ192" s="135"/>
      <c r="AK192" s="135"/>
      <c r="AL192" s="135"/>
      <c r="AM192" s="135"/>
      <c r="AN192" s="135"/>
      <c r="AO192" s="135"/>
      <c r="AP192" s="135"/>
      <c r="AQ192" s="135"/>
      <c r="AR192" s="135"/>
      <c r="AS192" s="135"/>
      <c r="AT192" s="135"/>
      <c r="AU192" s="135"/>
      <c r="AV192" s="135"/>
      <c r="AW192" s="135"/>
      <c r="AX192" s="135"/>
      <c r="AY192" s="135"/>
      <c r="AZ192" s="135"/>
      <c r="BA192" s="135"/>
      <c r="BB192" s="135"/>
      <c r="BC192" s="135"/>
      <c r="BD192" s="135"/>
      <c r="BE192" s="135"/>
      <c r="BF192" s="135"/>
      <c r="BG192" s="135"/>
      <c r="BH192" s="135"/>
      <c r="BI192" s="135"/>
      <c r="BJ192" s="135"/>
      <c r="BK192" s="135"/>
      <c r="BL192" s="135"/>
      <c r="BM192" s="135"/>
      <c r="BN192" s="135"/>
      <c r="BO192" s="135"/>
      <c r="BP192" s="135"/>
      <c r="BQ192" s="135"/>
      <c r="BR192" s="135"/>
      <c r="BS192" s="135"/>
      <c r="BT192" s="135"/>
      <c r="BU192" s="135"/>
      <c r="BV192" s="135"/>
      <c r="BW192" s="135"/>
      <c r="BX192" s="135"/>
      <c r="BY192" s="135"/>
      <c r="BZ192" s="135"/>
      <c r="CA192" s="135"/>
      <c r="CB192" s="135"/>
      <c r="CC192" s="135"/>
      <c r="CD192" s="135"/>
      <c r="CE192" s="135"/>
      <c r="CF192" s="135"/>
    </row>
    <row r="193" spans="1:84" s="161" customFormat="1" ht="15" x14ac:dyDescent="0.25">
      <c r="A193" s="403"/>
      <c r="B193" s="399" t="s">
        <v>577</v>
      </c>
      <c r="C193" s="400">
        <v>173</v>
      </c>
      <c r="D193" s="166">
        <v>173</v>
      </c>
      <c r="E193" s="167">
        <f t="shared" si="38"/>
        <v>0</v>
      </c>
      <c r="F193" s="265">
        <f t="shared" si="39"/>
        <v>173</v>
      </c>
      <c r="G193" s="169">
        <f t="shared" si="40"/>
        <v>173</v>
      </c>
      <c r="H193" s="167">
        <f t="shared" si="41"/>
        <v>0</v>
      </c>
      <c r="I193" s="265">
        <f t="shared" si="42"/>
        <v>173</v>
      </c>
      <c r="J193" s="169">
        <f t="shared" si="43"/>
        <v>173</v>
      </c>
      <c r="K193" s="167">
        <f t="shared" si="44"/>
        <v>0</v>
      </c>
      <c r="L193" s="265">
        <f t="shared" si="45"/>
        <v>173</v>
      </c>
      <c r="M193" s="169">
        <v>177</v>
      </c>
      <c r="N193" s="167">
        <f t="shared" si="46"/>
        <v>2.3121387283236993E-2</v>
      </c>
      <c r="O193" s="265">
        <f t="shared" si="47"/>
        <v>177</v>
      </c>
      <c r="P193" s="169">
        <v>177</v>
      </c>
      <c r="Q193" s="169">
        <v>190</v>
      </c>
      <c r="R193" s="167">
        <f t="shared" si="48"/>
        <v>7.3446327683615822E-2</v>
      </c>
      <c r="S193" s="209" t="s">
        <v>384</v>
      </c>
      <c r="T193" s="209"/>
      <c r="U193" s="210" t="s">
        <v>98</v>
      </c>
      <c r="V193" s="135"/>
      <c r="W193" s="136"/>
      <c r="X193" s="136"/>
      <c r="Y193" s="401">
        <v>177</v>
      </c>
      <c r="AA193" s="135"/>
      <c r="AB193" s="162"/>
      <c r="AC193" s="170" t="str">
        <f t="shared" si="49"/>
        <v>N/A</v>
      </c>
      <c r="AD193" s="163"/>
      <c r="AE193" s="940"/>
      <c r="AF193" s="135"/>
      <c r="AG193" s="135"/>
      <c r="AH193" s="135"/>
      <c r="AI193" s="135"/>
      <c r="AJ193" s="135"/>
      <c r="AK193" s="135"/>
      <c r="AL193" s="135"/>
      <c r="AM193" s="135"/>
      <c r="AN193" s="135"/>
      <c r="AO193" s="135"/>
      <c r="AP193" s="135"/>
      <c r="AQ193" s="135"/>
      <c r="AR193" s="135"/>
      <c r="AS193" s="135"/>
      <c r="AT193" s="135"/>
      <c r="AU193" s="135"/>
      <c r="AV193" s="135"/>
      <c r="AW193" s="135"/>
      <c r="AX193" s="135"/>
      <c r="AY193" s="135"/>
      <c r="AZ193" s="135"/>
      <c r="BA193" s="135"/>
      <c r="BB193" s="135"/>
      <c r="BC193" s="135"/>
      <c r="BD193" s="135"/>
      <c r="BE193" s="135"/>
      <c r="BF193" s="135"/>
      <c r="BG193" s="135"/>
      <c r="BH193" s="135"/>
      <c r="BI193" s="135"/>
      <c r="BJ193" s="135"/>
      <c r="BK193" s="135"/>
      <c r="BL193" s="135"/>
      <c r="BM193" s="135"/>
      <c r="BN193" s="135"/>
      <c r="BO193" s="135"/>
      <c r="BP193" s="135"/>
      <c r="BQ193" s="135"/>
      <c r="BR193" s="135"/>
      <c r="BS193" s="135"/>
      <c r="BT193" s="135"/>
      <c r="BU193" s="135"/>
      <c r="BV193" s="135"/>
      <c r="BW193" s="135"/>
      <c r="BX193" s="135"/>
      <c r="BY193" s="135"/>
      <c r="BZ193" s="135"/>
      <c r="CA193" s="135"/>
      <c r="CB193" s="135"/>
      <c r="CC193" s="135"/>
      <c r="CD193" s="135"/>
      <c r="CE193" s="135"/>
      <c r="CF193" s="135"/>
    </row>
    <row r="194" spans="1:84" s="362" customFormat="1" ht="17.100000000000001" customHeight="1" x14ac:dyDescent="0.25">
      <c r="A194" s="398" t="s">
        <v>578</v>
      </c>
      <c r="B194" s="399" t="s">
        <v>87</v>
      </c>
      <c r="C194" s="400">
        <v>54</v>
      </c>
      <c r="D194" s="166">
        <v>54</v>
      </c>
      <c r="E194" s="167">
        <f t="shared" si="38"/>
        <v>0</v>
      </c>
      <c r="F194" s="265">
        <f t="shared" si="39"/>
        <v>54</v>
      </c>
      <c r="G194" s="169">
        <f t="shared" si="40"/>
        <v>54</v>
      </c>
      <c r="H194" s="167">
        <f t="shared" si="41"/>
        <v>0</v>
      </c>
      <c r="I194" s="265">
        <f t="shared" si="42"/>
        <v>54</v>
      </c>
      <c r="J194" s="169">
        <f t="shared" si="43"/>
        <v>54</v>
      </c>
      <c r="K194" s="167">
        <f t="shared" si="44"/>
        <v>0</v>
      </c>
      <c r="L194" s="265">
        <f t="shared" si="45"/>
        <v>54</v>
      </c>
      <c r="M194" s="169">
        <v>55</v>
      </c>
      <c r="N194" s="167">
        <f t="shared" si="46"/>
        <v>1.8518518518518517E-2</v>
      </c>
      <c r="O194" s="265">
        <f t="shared" si="47"/>
        <v>55</v>
      </c>
      <c r="P194" s="169">
        <v>55</v>
      </c>
      <c r="Q194" s="169">
        <v>59</v>
      </c>
      <c r="R194" s="167">
        <f t="shared" si="48"/>
        <v>7.2727272727272724E-2</v>
      </c>
      <c r="S194" s="209" t="s">
        <v>384</v>
      </c>
      <c r="T194" s="209"/>
      <c r="U194" s="210" t="s">
        <v>98</v>
      </c>
      <c r="V194" s="135"/>
      <c r="W194" s="136"/>
      <c r="X194" s="136"/>
      <c r="Y194" s="401">
        <v>55</v>
      </c>
      <c r="Z194" s="161"/>
      <c r="AA194" s="135"/>
      <c r="AB194" s="162"/>
      <c r="AC194" s="170" t="str">
        <f t="shared" si="49"/>
        <v>N/A</v>
      </c>
      <c r="AD194" s="163"/>
      <c r="AE194" s="940"/>
      <c r="AF194" s="135"/>
      <c r="AG194" s="135"/>
      <c r="AH194" s="135"/>
      <c r="AI194" s="135"/>
      <c r="AJ194" s="135"/>
      <c r="AK194" s="135"/>
      <c r="AL194" s="135"/>
      <c r="AM194" s="135"/>
      <c r="AN194" s="135"/>
      <c r="AO194" s="135"/>
      <c r="AP194" s="135"/>
      <c r="AQ194" s="135"/>
      <c r="AR194" s="135"/>
      <c r="AS194" s="135"/>
      <c r="AT194" s="135"/>
      <c r="AU194" s="135"/>
      <c r="AV194" s="135"/>
      <c r="AW194" s="135"/>
      <c r="AX194" s="135"/>
      <c r="AY194" s="135"/>
      <c r="AZ194" s="135"/>
      <c r="BA194" s="135"/>
      <c r="BB194" s="135"/>
      <c r="BC194" s="135"/>
      <c r="BD194" s="135"/>
      <c r="BE194" s="135"/>
      <c r="BF194" s="135"/>
      <c r="BG194" s="135"/>
      <c r="BH194" s="135"/>
      <c r="BI194" s="135"/>
      <c r="BJ194" s="135"/>
      <c r="BK194" s="135"/>
      <c r="BL194" s="135"/>
      <c r="BM194" s="135"/>
      <c r="BN194" s="135"/>
      <c r="BO194" s="135"/>
      <c r="BP194" s="135"/>
      <c r="BQ194" s="135"/>
      <c r="BR194" s="135"/>
      <c r="BS194" s="135"/>
      <c r="BT194" s="135"/>
      <c r="BU194" s="135"/>
      <c r="BV194" s="135"/>
      <c r="BW194" s="135"/>
      <c r="BX194" s="135"/>
      <c r="BY194" s="135"/>
      <c r="BZ194" s="135"/>
      <c r="CA194" s="135"/>
      <c r="CB194" s="135"/>
      <c r="CC194" s="135"/>
      <c r="CD194" s="135"/>
      <c r="CE194" s="135"/>
      <c r="CF194" s="135"/>
    </row>
    <row r="195" spans="1:84" s="397" customFormat="1" ht="15" x14ac:dyDescent="0.25">
      <c r="A195" s="402"/>
      <c r="B195" s="399" t="s">
        <v>576</v>
      </c>
      <c r="C195" s="400">
        <v>86</v>
      </c>
      <c r="D195" s="166">
        <v>86</v>
      </c>
      <c r="E195" s="167">
        <f t="shared" si="38"/>
        <v>0</v>
      </c>
      <c r="F195" s="265">
        <f t="shared" si="39"/>
        <v>86</v>
      </c>
      <c r="G195" s="169">
        <f t="shared" si="40"/>
        <v>86</v>
      </c>
      <c r="H195" s="167">
        <f t="shared" si="41"/>
        <v>0</v>
      </c>
      <c r="I195" s="265">
        <f t="shared" si="42"/>
        <v>86</v>
      </c>
      <c r="J195" s="169">
        <f t="shared" si="43"/>
        <v>86</v>
      </c>
      <c r="K195" s="167">
        <f t="shared" si="44"/>
        <v>0</v>
      </c>
      <c r="L195" s="265">
        <f t="shared" si="45"/>
        <v>86</v>
      </c>
      <c r="M195" s="169">
        <v>88</v>
      </c>
      <c r="N195" s="167">
        <f t="shared" si="46"/>
        <v>2.3255813953488372E-2</v>
      </c>
      <c r="O195" s="265">
        <f t="shared" si="47"/>
        <v>88</v>
      </c>
      <c r="P195" s="169">
        <v>88</v>
      </c>
      <c r="Q195" s="169">
        <v>94</v>
      </c>
      <c r="R195" s="167">
        <f t="shared" si="48"/>
        <v>6.8181818181818177E-2</v>
      </c>
      <c r="S195" s="209" t="s">
        <v>384</v>
      </c>
      <c r="T195" s="209"/>
      <c r="U195" s="210" t="s">
        <v>98</v>
      </c>
      <c r="V195" s="135"/>
      <c r="W195" s="136"/>
      <c r="X195" s="136"/>
      <c r="Y195" s="401">
        <v>88</v>
      </c>
      <c r="Z195" s="161"/>
      <c r="AA195" s="135"/>
      <c r="AB195" s="162"/>
      <c r="AC195" s="170" t="str">
        <f t="shared" si="49"/>
        <v>N/A</v>
      </c>
      <c r="AD195" s="163"/>
      <c r="AE195" s="940"/>
      <c r="AF195" s="135"/>
      <c r="AG195" s="135"/>
      <c r="AH195" s="135"/>
      <c r="AI195" s="135"/>
      <c r="AJ195" s="135"/>
      <c r="AK195" s="135"/>
      <c r="AL195" s="135"/>
      <c r="AM195" s="135"/>
      <c r="AN195" s="135"/>
      <c r="AO195" s="135"/>
      <c r="AP195" s="135"/>
      <c r="AQ195" s="135"/>
      <c r="AR195" s="135"/>
      <c r="AS195" s="135"/>
      <c r="AT195" s="135"/>
      <c r="AU195" s="135"/>
      <c r="AV195" s="135"/>
      <c r="AW195" s="135"/>
      <c r="AX195" s="135"/>
      <c r="AY195" s="135"/>
      <c r="AZ195" s="135"/>
      <c r="BA195" s="135"/>
      <c r="BB195" s="135"/>
      <c r="BC195" s="135"/>
      <c r="BD195" s="135"/>
      <c r="BE195" s="135"/>
      <c r="BF195" s="135"/>
      <c r="BG195" s="135"/>
      <c r="BH195" s="135"/>
      <c r="BI195" s="135"/>
      <c r="BJ195" s="135"/>
      <c r="BK195" s="135"/>
      <c r="BL195" s="135"/>
      <c r="BM195" s="135"/>
      <c r="BN195" s="135"/>
      <c r="BO195" s="135"/>
      <c r="BP195" s="135"/>
      <c r="BQ195" s="135"/>
      <c r="BR195" s="135"/>
      <c r="BS195" s="135"/>
      <c r="BT195" s="135"/>
      <c r="BU195" s="135"/>
      <c r="BV195" s="135"/>
      <c r="BW195" s="135"/>
      <c r="BX195" s="135"/>
      <c r="BY195" s="135"/>
      <c r="BZ195" s="135"/>
      <c r="CA195" s="135"/>
      <c r="CB195" s="135"/>
      <c r="CC195" s="135"/>
      <c r="CD195" s="135"/>
      <c r="CE195" s="135"/>
      <c r="CF195" s="135"/>
    </row>
    <row r="196" spans="1:84" s="404" customFormat="1" ht="15" x14ac:dyDescent="0.25">
      <c r="A196" s="403"/>
      <c r="B196" s="399" t="s">
        <v>577</v>
      </c>
      <c r="C196" s="400">
        <v>120</v>
      </c>
      <c r="D196" s="166">
        <v>120</v>
      </c>
      <c r="E196" s="167">
        <f t="shared" si="38"/>
        <v>0</v>
      </c>
      <c r="F196" s="265">
        <f t="shared" si="39"/>
        <v>120</v>
      </c>
      <c r="G196" s="169">
        <f t="shared" si="40"/>
        <v>120</v>
      </c>
      <c r="H196" s="167">
        <f t="shared" si="41"/>
        <v>0</v>
      </c>
      <c r="I196" s="265">
        <f t="shared" si="42"/>
        <v>120</v>
      </c>
      <c r="J196" s="169">
        <f t="shared" si="43"/>
        <v>120</v>
      </c>
      <c r="K196" s="167">
        <f t="shared" si="44"/>
        <v>0</v>
      </c>
      <c r="L196" s="265">
        <f t="shared" si="45"/>
        <v>120</v>
      </c>
      <c r="M196" s="169">
        <v>123</v>
      </c>
      <c r="N196" s="167">
        <f t="shared" si="46"/>
        <v>2.5000000000000001E-2</v>
      </c>
      <c r="O196" s="265">
        <f t="shared" si="47"/>
        <v>123</v>
      </c>
      <c r="P196" s="169">
        <v>123</v>
      </c>
      <c r="Q196" s="169">
        <v>132</v>
      </c>
      <c r="R196" s="167">
        <f t="shared" si="48"/>
        <v>7.3170731707317069E-2</v>
      </c>
      <c r="S196" s="209" t="s">
        <v>384</v>
      </c>
      <c r="T196" s="209"/>
      <c r="U196" s="210" t="s">
        <v>98</v>
      </c>
      <c r="V196" s="135"/>
      <c r="W196" s="136"/>
      <c r="X196" s="136"/>
      <c r="Y196" s="401">
        <v>123</v>
      </c>
      <c r="Z196" s="161"/>
      <c r="AA196" s="135"/>
      <c r="AB196" s="162"/>
      <c r="AC196" s="170" t="str">
        <f t="shared" si="49"/>
        <v>N/A</v>
      </c>
      <c r="AD196" s="163"/>
      <c r="AE196" s="940"/>
      <c r="AF196" s="135"/>
      <c r="AG196" s="135"/>
      <c r="AH196" s="135"/>
      <c r="AI196" s="135"/>
      <c r="AJ196" s="135"/>
      <c r="AK196" s="135"/>
      <c r="AL196" s="135"/>
      <c r="AM196" s="135"/>
      <c r="AN196" s="135"/>
      <c r="AO196" s="135"/>
      <c r="AP196" s="135"/>
      <c r="AQ196" s="135"/>
      <c r="AR196" s="135"/>
      <c r="AS196" s="135"/>
      <c r="AT196" s="135"/>
      <c r="AU196" s="135"/>
      <c r="AV196" s="135"/>
      <c r="AW196" s="135"/>
      <c r="AX196" s="135"/>
      <c r="AY196" s="135"/>
      <c r="AZ196" s="135"/>
      <c r="BA196" s="135"/>
      <c r="BB196" s="135"/>
      <c r="BC196" s="135"/>
      <c r="BD196" s="135"/>
      <c r="BE196" s="135"/>
      <c r="BF196" s="135"/>
      <c r="BG196" s="135"/>
      <c r="BH196" s="135"/>
      <c r="BI196" s="135"/>
      <c r="BJ196" s="135"/>
      <c r="BK196" s="135"/>
      <c r="BL196" s="135"/>
      <c r="BM196" s="135"/>
      <c r="BN196" s="135"/>
      <c r="BO196" s="135"/>
      <c r="BP196" s="135"/>
      <c r="BQ196" s="135"/>
      <c r="BR196" s="135"/>
      <c r="BS196" s="135"/>
      <c r="BT196" s="135"/>
      <c r="BU196" s="135"/>
      <c r="BV196" s="135"/>
      <c r="BW196" s="135"/>
      <c r="BX196" s="135"/>
      <c r="BY196" s="135"/>
      <c r="BZ196" s="135"/>
      <c r="CA196" s="135"/>
      <c r="CB196" s="135"/>
      <c r="CC196" s="135"/>
      <c r="CD196" s="135"/>
      <c r="CE196" s="135"/>
      <c r="CF196" s="135"/>
    </row>
    <row r="197" spans="1:84" s="161" customFormat="1" ht="15" x14ac:dyDescent="0.25">
      <c r="A197" s="398" t="s">
        <v>579</v>
      </c>
      <c r="B197" s="399" t="s">
        <v>87</v>
      </c>
      <c r="C197" s="400">
        <v>185</v>
      </c>
      <c r="D197" s="166">
        <v>185</v>
      </c>
      <c r="E197" s="167">
        <f t="shared" si="38"/>
        <v>0</v>
      </c>
      <c r="F197" s="265">
        <f t="shared" si="39"/>
        <v>185</v>
      </c>
      <c r="G197" s="169">
        <f t="shared" si="40"/>
        <v>185</v>
      </c>
      <c r="H197" s="167">
        <f t="shared" si="41"/>
        <v>0</v>
      </c>
      <c r="I197" s="265">
        <f t="shared" si="42"/>
        <v>185</v>
      </c>
      <c r="J197" s="169">
        <f t="shared" si="43"/>
        <v>185</v>
      </c>
      <c r="K197" s="167">
        <f t="shared" si="44"/>
        <v>0</v>
      </c>
      <c r="L197" s="265">
        <f t="shared" si="45"/>
        <v>185</v>
      </c>
      <c r="M197" s="169">
        <v>189</v>
      </c>
      <c r="N197" s="167">
        <f t="shared" si="46"/>
        <v>2.1621621621621623E-2</v>
      </c>
      <c r="O197" s="265">
        <f t="shared" si="47"/>
        <v>189</v>
      </c>
      <c r="P197" s="169">
        <v>189</v>
      </c>
      <c r="Q197" s="169">
        <v>202</v>
      </c>
      <c r="R197" s="167">
        <f t="shared" si="48"/>
        <v>6.8783068783068779E-2</v>
      </c>
      <c r="S197" s="209" t="s">
        <v>384</v>
      </c>
      <c r="T197" s="209"/>
      <c r="U197" s="210" t="s">
        <v>98</v>
      </c>
      <c r="V197" s="135"/>
      <c r="W197" s="136"/>
      <c r="X197" s="136"/>
      <c r="Y197" s="401">
        <v>189</v>
      </c>
      <c r="AA197" s="135"/>
      <c r="AB197" s="162"/>
      <c r="AC197" s="170" t="str">
        <f t="shared" si="49"/>
        <v>N/A</v>
      </c>
      <c r="AD197" s="163"/>
      <c r="AE197" s="940"/>
      <c r="AF197" s="135"/>
      <c r="AG197" s="135"/>
      <c r="AH197" s="135"/>
      <c r="AI197" s="135"/>
      <c r="AJ197" s="135"/>
      <c r="AK197" s="135"/>
      <c r="AL197" s="135"/>
      <c r="AM197" s="135"/>
      <c r="AN197" s="135"/>
      <c r="AO197" s="135"/>
      <c r="AP197" s="135"/>
      <c r="AQ197" s="135"/>
      <c r="AR197" s="135"/>
      <c r="AS197" s="135"/>
      <c r="AT197" s="135"/>
      <c r="AU197" s="135"/>
      <c r="AV197" s="135"/>
      <c r="AW197" s="135"/>
      <c r="AX197" s="135"/>
      <c r="AY197" s="135"/>
      <c r="AZ197" s="135"/>
      <c r="BA197" s="135"/>
      <c r="BB197" s="135"/>
      <c r="BC197" s="135"/>
      <c r="BD197" s="135"/>
      <c r="BE197" s="135"/>
      <c r="BF197" s="135"/>
      <c r="BG197" s="135"/>
      <c r="BH197" s="135"/>
      <c r="BI197" s="135"/>
      <c r="BJ197" s="135"/>
      <c r="BK197" s="135"/>
      <c r="BL197" s="135"/>
      <c r="BM197" s="135"/>
      <c r="BN197" s="135"/>
      <c r="BO197" s="135"/>
      <c r="BP197" s="135"/>
      <c r="BQ197" s="135"/>
      <c r="BR197" s="135"/>
      <c r="BS197" s="135"/>
      <c r="BT197" s="135"/>
      <c r="BU197" s="135"/>
      <c r="BV197" s="135"/>
      <c r="BW197" s="135"/>
      <c r="BX197" s="135"/>
      <c r="BY197" s="135"/>
      <c r="BZ197" s="135"/>
      <c r="CA197" s="135"/>
      <c r="CB197" s="135"/>
      <c r="CC197" s="135"/>
      <c r="CD197" s="135"/>
      <c r="CE197" s="135"/>
      <c r="CF197" s="135"/>
    </row>
    <row r="198" spans="1:84" s="161" customFormat="1" ht="15" x14ac:dyDescent="0.25">
      <c r="A198" s="402"/>
      <c r="B198" s="399" t="s">
        <v>576</v>
      </c>
      <c r="C198" s="400">
        <v>243</v>
      </c>
      <c r="D198" s="166">
        <v>243</v>
      </c>
      <c r="E198" s="167">
        <f t="shared" si="38"/>
        <v>0</v>
      </c>
      <c r="F198" s="265">
        <f t="shared" si="39"/>
        <v>243</v>
      </c>
      <c r="G198" s="169">
        <f t="shared" si="40"/>
        <v>243</v>
      </c>
      <c r="H198" s="167">
        <f t="shared" si="41"/>
        <v>0</v>
      </c>
      <c r="I198" s="265">
        <f t="shared" si="42"/>
        <v>243</v>
      </c>
      <c r="J198" s="169">
        <f t="shared" si="43"/>
        <v>243</v>
      </c>
      <c r="K198" s="167">
        <f t="shared" si="44"/>
        <v>0</v>
      </c>
      <c r="L198" s="265">
        <f t="shared" si="45"/>
        <v>243</v>
      </c>
      <c r="M198" s="169">
        <v>246</v>
      </c>
      <c r="N198" s="167">
        <f t="shared" si="46"/>
        <v>1.2345679012345678E-2</v>
      </c>
      <c r="O198" s="265">
        <f t="shared" si="47"/>
        <v>246</v>
      </c>
      <c r="P198" s="169">
        <v>246</v>
      </c>
      <c r="Q198" s="169">
        <v>266</v>
      </c>
      <c r="R198" s="167">
        <f t="shared" si="48"/>
        <v>8.1300813008130079E-2</v>
      </c>
      <c r="S198" s="209" t="s">
        <v>384</v>
      </c>
      <c r="T198" s="209"/>
      <c r="U198" s="210" t="s">
        <v>98</v>
      </c>
      <c r="V198" s="135"/>
      <c r="W198" s="136"/>
      <c r="X198" s="136"/>
      <c r="Y198" s="401">
        <v>246</v>
      </c>
      <c r="AA198" s="135"/>
      <c r="AB198" s="162"/>
      <c r="AC198" s="170" t="str">
        <f t="shared" si="49"/>
        <v>N/A</v>
      </c>
      <c r="AD198" s="163"/>
      <c r="AE198" s="940"/>
      <c r="AF198" s="135"/>
      <c r="AG198" s="135"/>
      <c r="AH198" s="135"/>
      <c r="AI198" s="135"/>
      <c r="AJ198" s="135"/>
      <c r="AK198" s="135"/>
      <c r="AL198" s="135"/>
      <c r="AM198" s="135"/>
      <c r="AN198" s="135"/>
      <c r="AO198" s="135"/>
      <c r="AP198" s="135"/>
      <c r="AQ198" s="135"/>
      <c r="AR198" s="135"/>
      <c r="AS198" s="135"/>
      <c r="AT198" s="135"/>
      <c r="AU198" s="135"/>
      <c r="AV198" s="135"/>
      <c r="AW198" s="135"/>
      <c r="AX198" s="135"/>
      <c r="AY198" s="135"/>
      <c r="AZ198" s="135"/>
      <c r="BA198" s="135"/>
      <c r="BB198" s="135"/>
      <c r="BC198" s="135"/>
      <c r="BD198" s="135"/>
      <c r="BE198" s="135"/>
      <c r="BF198" s="135"/>
      <c r="BG198" s="135"/>
      <c r="BH198" s="135"/>
      <c r="BI198" s="135"/>
      <c r="BJ198" s="135"/>
      <c r="BK198" s="135"/>
      <c r="BL198" s="135"/>
      <c r="BM198" s="135"/>
      <c r="BN198" s="135"/>
      <c r="BO198" s="135"/>
      <c r="BP198" s="135"/>
      <c r="BQ198" s="135"/>
      <c r="BR198" s="135"/>
      <c r="BS198" s="135"/>
      <c r="BT198" s="135"/>
      <c r="BU198" s="135"/>
      <c r="BV198" s="135"/>
      <c r="BW198" s="135"/>
      <c r="BX198" s="135"/>
      <c r="BY198" s="135"/>
      <c r="BZ198" s="135"/>
      <c r="CA198" s="135"/>
      <c r="CB198" s="135"/>
      <c r="CC198" s="135"/>
      <c r="CD198" s="135"/>
      <c r="CE198" s="135"/>
      <c r="CF198" s="135"/>
    </row>
    <row r="199" spans="1:84" s="161" customFormat="1" ht="15" x14ac:dyDescent="0.25">
      <c r="A199" s="403"/>
      <c r="B199" s="399" t="s">
        <v>577</v>
      </c>
      <c r="C199" s="400">
        <v>304</v>
      </c>
      <c r="D199" s="166">
        <v>304</v>
      </c>
      <c r="E199" s="167">
        <f t="shared" si="38"/>
        <v>0</v>
      </c>
      <c r="F199" s="265">
        <f t="shared" si="39"/>
        <v>304</v>
      </c>
      <c r="G199" s="169">
        <f t="shared" si="40"/>
        <v>304</v>
      </c>
      <c r="H199" s="167">
        <f t="shared" si="41"/>
        <v>0</v>
      </c>
      <c r="I199" s="265">
        <f t="shared" si="42"/>
        <v>304</v>
      </c>
      <c r="J199" s="169">
        <f t="shared" si="43"/>
        <v>304</v>
      </c>
      <c r="K199" s="167">
        <f t="shared" si="44"/>
        <v>0</v>
      </c>
      <c r="L199" s="265">
        <f t="shared" si="45"/>
        <v>304</v>
      </c>
      <c r="M199" s="169">
        <v>311</v>
      </c>
      <c r="N199" s="167">
        <f t="shared" si="46"/>
        <v>2.3026315789473683E-2</v>
      </c>
      <c r="O199" s="265">
        <f t="shared" si="47"/>
        <v>311</v>
      </c>
      <c r="P199" s="169">
        <v>311</v>
      </c>
      <c r="Q199" s="169">
        <v>333</v>
      </c>
      <c r="R199" s="167">
        <f t="shared" si="48"/>
        <v>7.0739549839228297E-2</v>
      </c>
      <c r="S199" s="209" t="s">
        <v>384</v>
      </c>
      <c r="T199" s="209"/>
      <c r="U199" s="210" t="s">
        <v>98</v>
      </c>
      <c r="V199" s="135"/>
      <c r="W199" s="136"/>
      <c r="X199" s="136"/>
      <c r="Y199" s="401">
        <v>311</v>
      </c>
      <c r="AA199" s="135"/>
      <c r="AB199" s="162"/>
      <c r="AC199" s="170" t="str">
        <f t="shared" si="49"/>
        <v>N/A</v>
      </c>
      <c r="AD199" s="163"/>
      <c r="AE199" s="940"/>
      <c r="AF199" s="135"/>
      <c r="AG199" s="135"/>
      <c r="AH199" s="135"/>
      <c r="AI199" s="135"/>
      <c r="AJ199" s="135"/>
      <c r="AK199" s="135"/>
      <c r="AL199" s="135"/>
      <c r="AM199" s="135"/>
      <c r="AN199" s="135"/>
      <c r="AO199" s="135"/>
      <c r="AP199" s="135"/>
      <c r="AQ199" s="135"/>
      <c r="AR199" s="135"/>
      <c r="AS199" s="135"/>
      <c r="AT199" s="135"/>
      <c r="AU199" s="135"/>
      <c r="AV199" s="135"/>
      <c r="AW199" s="135"/>
      <c r="AX199" s="135"/>
      <c r="AY199" s="135"/>
      <c r="AZ199" s="135"/>
      <c r="BA199" s="135"/>
      <c r="BB199" s="135"/>
      <c r="BC199" s="135"/>
      <c r="BD199" s="135"/>
      <c r="BE199" s="135"/>
      <c r="BF199" s="135"/>
      <c r="BG199" s="135"/>
      <c r="BH199" s="135"/>
      <c r="BI199" s="135"/>
      <c r="BJ199" s="135"/>
      <c r="BK199" s="135"/>
      <c r="BL199" s="135"/>
      <c r="BM199" s="135"/>
      <c r="BN199" s="135"/>
      <c r="BO199" s="135"/>
      <c r="BP199" s="135"/>
      <c r="BQ199" s="135"/>
      <c r="BR199" s="135"/>
      <c r="BS199" s="135"/>
      <c r="BT199" s="135"/>
      <c r="BU199" s="135"/>
      <c r="BV199" s="135"/>
      <c r="BW199" s="135"/>
      <c r="BX199" s="135"/>
      <c r="BY199" s="135"/>
      <c r="BZ199" s="135"/>
      <c r="CA199" s="135"/>
      <c r="CB199" s="135"/>
      <c r="CC199" s="135"/>
      <c r="CD199" s="135"/>
      <c r="CE199" s="135"/>
      <c r="CF199" s="135"/>
    </row>
    <row r="200" spans="1:84" s="161" customFormat="1" ht="15" x14ac:dyDescent="0.25">
      <c r="A200" s="398" t="s">
        <v>580</v>
      </c>
      <c r="B200" s="399" t="s">
        <v>87</v>
      </c>
      <c r="C200" s="400">
        <v>86</v>
      </c>
      <c r="D200" s="166">
        <v>86</v>
      </c>
      <c r="E200" s="167">
        <f t="shared" si="38"/>
        <v>0</v>
      </c>
      <c r="F200" s="265">
        <f t="shared" si="39"/>
        <v>86</v>
      </c>
      <c r="G200" s="169">
        <f t="shared" si="40"/>
        <v>86</v>
      </c>
      <c r="H200" s="167">
        <f t="shared" si="41"/>
        <v>0</v>
      </c>
      <c r="I200" s="265">
        <f t="shared" si="42"/>
        <v>86</v>
      </c>
      <c r="J200" s="169">
        <f t="shared" si="43"/>
        <v>86</v>
      </c>
      <c r="K200" s="167">
        <f t="shared" si="44"/>
        <v>0</v>
      </c>
      <c r="L200" s="265">
        <f t="shared" si="45"/>
        <v>86</v>
      </c>
      <c r="M200" s="169">
        <v>88</v>
      </c>
      <c r="N200" s="167">
        <f t="shared" si="46"/>
        <v>2.3255813953488372E-2</v>
      </c>
      <c r="O200" s="265">
        <f t="shared" si="47"/>
        <v>88</v>
      </c>
      <c r="P200" s="169">
        <v>88</v>
      </c>
      <c r="Q200" s="169">
        <v>94</v>
      </c>
      <c r="R200" s="167">
        <f t="shared" si="48"/>
        <v>6.8181818181818177E-2</v>
      </c>
      <c r="S200" s="209" t="s">
        <v>384</v>
      </c>
      <c r="T200" s="209"/>
      <c r="U200" s="210" t="s">
        <v>98</v>
      </c>
      <c r="V200" s="135"/>
      <c r="W200" s="136"/>
      <c r="X200" s="136"/>
      <c r="Y200" s="401">
        <v>88</v>
      </c>
      <c r="AA200" s="135"/>
      <c r="AB200" s="162"/>
      <c r="AC200" s="170" t="str">
        <f t="shared" si="49"/>
        <v>N/A</v>
      </c>
      <c r="AD200" s="163"/>
      <c r="AE200" s="940"/>
      <c r="AF200" s="135"/>
      <c r="AG200" s="135"/>
      <c r="AH200" s="135"/>
      <c r="AI200" s="135"/>
      <c r="AJ200" s="135"/>
      <c r="AK200" s="135"/>
      <c r="AL200" s="135"/>
      <c r="AM200" s="135"/>
      <c r="AN200" s="135"/>
      <c r="AO200" s="135"/>
      <c r="AP200" s="135"/>
      <c r="AQ200" s="135"/>
      <c r="AR200" s="135"/>
      <c r="AS200" s="135"/>
      <c r="AT200" s="135"/>
      <c r="AU200" s="135"/>
      <c r="AV200" s="135"/>
      <c r="AW200" s="135"/>
      <c r="AX200" s="135"/>
      <c r="AY200" s="135"/>
      <c r="AZ200" s="135"/>
      <c r="BA200" s="135"/>
      <c r="BB200" s="135"/>
      <c r="BC200" s="135"/>
      <c r="BD200" s="135"/>
      <c r="BE200" s="135"/>
      <c r="BF200" s="135"/>
      <c r="BG200" s="135"/>
      <c r="BH200" s="135"/>
      <c r="BI200" s="135"/>
      <c r="BJ200" s="135"/>
      <c r="BK200" s="135"/>
      <c r="BL200" s="135"/>
      <c r="BM200" s="135"/>
      <c r="BN200" s="135"/>
      <c r="BO200" s="135"/>
      <c r="BP200" s="135"/>
      <c r="BQ200" s="135"/>
      <c r="BR200" s="135"/>
      <c r="BS200" s="135"/>
      <c r="BT200" s="135"/>
      <c r="BU200" s="135"/>
      <c r="BV200" s="135"/>
      <c r="BW200" s="135"/>
      <c r="BX200" s="135"/>
      <c r="BY200" s="135"/>
      <c r="BZ200" s="135"/>
      <c r="CA200" s="135"/>
      <c r="CB200" s="135"/>
      <c r="CC200" s="135"/>
      <c r="CD200" s="135"/>
      <c r="CE200" s="135"/>
      <c r="CF200" s="135"/>
    </row>
    <row r="201" spans="1:84" s="161" customFormat="1" ht="15" x14ac:dyDescent="0.25">
      <c r="A201" s="402"/>
      <c r="B201" s="399" t="s">
        <v>576</v>
      </c>
      <c r="C201" s="400">
        <v>147</v>
      </c>
      <c r="D201" s="166">
        <v>147</v>
      </c>
      <c r="E201" s="167">
        <f t="shared" si="38"/>
        <v>0</v>
      </c>
      <c r="F201" s="265">
        <f t="shared" si="39"/>
        <v>147</v>
      </c>
      <c r="G201" s="169">
        <f t="shared" si="40"/>
        <v>147</v>
      </c>
      <c r="H201" s="167">
        <f t="shared" si="41"/>
        <v>0</v>
      </c>
      <c r="I201" s="265">
        <f t="shared" si="42"/>
        <v>147</v>
      </c>
      <c r="J201" s="169">
        <f t="shared" si="43"/>
        <v>147</v>
      </c>
      <c r="K201" s="167">
        <f t="shared" si="44"/>
        <v>0</v>
      </c>
      <c r="L201" s="265">
        <f t="shared" si="45"/>
        <v>147</v>
      </c>
      <c r="M201" s="169">
        <v>150</v>
      </c>
      <c r="N201" s="167">
        <f t="shared" si="46"/>
        <v>2.0408163265306121E-2</v>
      </c>
      <c r="O201" s="265">
        <f t="shared" si="47"/>
        <v>150</v>
      </c>
      <c r="P201" s="169">
        <v>150</v>
      </c>
      <c r="Q201" s="169">
        <v>161</v>
      </c>
      <c r="R201" s="167">
        <f t="shared" si="48"/>
        <v>7.3333333333333334E-2</v>
      </c>
      <c r="S201" s="209" t="s">
        <v>384</v>
      </c>
      <c r="T201" s="209"/>
      <c r="U201" s="210" t="s">
        <v>98</v>
      </c>
      <c r="V201" s="135"/>
      <c r="W201" s="136"/>
      <c r="X201" s="136"/>
      <c r="Y201" s="401">
        <v>150</v>
      </c>
      <c r="AA201" s="135"/>
      <c r="AB201" s="162"/>
      <c r="AC201" s="170" t="str">
        <f t="shared" si="49"/>
        <v>N/A</v>
      </c>
      <c r="AD201" s="163"/>
      <c r="AE201" s="940"/>
      <c r="AF201" s="135"/>
      <c r="AG201" s="135"/>
      <c r="AH201" s="135"/>
      <c r="AI201" s="135"/>
      <c r="AJ201" s="135"/>
      <c r="AK201" s="135"/>
      <c r="AL201" s="135"/>
      <c r="AM201" s="135"/>
      <c r="AN201" s="135"/>
      <c r="AO201" s="135"/>
      <c r="AP201" s="135"/>
      <c r="AQ201" s="135"/>
      <c r="AR201" s="135"/>
      <c r="AS201" s="135"/>
      <c r="AT201" s="135"/>
      <c r="AU201" s="135"/>
      <c r="AV201" s="135"/>
      <c r="AW201" s="135"/>
      <c r="AX201" s="135"/>
      <c r="AY201" s="135"/>
      <c r="AZ201" s="135"/>
      <c r="BA201" s="135"/>
      <c r="BB201" s="135"/>
      <c r="BC201" s="135"/>
      <c r="BD201" s="135"/>
      <c r="BE201" s="135"/>
      <c r="BF201" s="135"/>
      <c r="BG201" s="135"/>
      <c r="BH201" s="135"/>
      <c r="BI201" s="135"/>
      <c r="BJ201" s="135"/>
      <c r="BK201" s="135"/>
      <c r="BL201" s="135"/>
      <c r="BM201" s="135"/>
      <c r="BN201" s="135"/>
      <c r="BO201" s="135"/>
      <c r="BP201" s="135"/>
      <c r="BQ201" s="135"/>
      <c r="BR201" s="135"/>
      <c r="BS201" s="135"/>
      <c r="BT201" s="135"/>
      <c r="BU201" s="135"/>
      <c r="BV201" s="135"/>
      <c r="BW201" s="135"/>
      <c r="BX201" s="135"/>
      <c r="BY201" s="135"/>
      <c r="BZ201" s="135"/>
      <c r="CA201" s="135"/>
      <c r="CB201" s="135"/>
      <c r="CC201" s="135"/>
      <c r="CD201" s="135"/>
      <c r="CE201" s="135"/>
      <c r="CF201" s="135"/>
    </row>
    <row r="202" spans="1:84" s="161" customFormat="1" ht="15" x14ac:dyDescent="0.25">
      <c r="A202" s="403"/>
      <c r="B202" s="399" t="s">
        <v>577</v>
      </c>
      <c r="C202" s="400">
        <v>206</v>
      </c>
      <c r="D202" s="166">
        <v>206</v>
      </c>
      <c r="E202" s="167">
        <f t="shared" si="38"/>
        <v>0</v>
      </c>
      <c r="F202" s="265">
        <f t="shared" si="39"/>
        <v>206</v>
      </c>
      <c r="G202" s="169">
        <f t="shared" si="40"/>
        <v>206</v>
      </c>
      <c r="H202" s="167">
        <f t="shared" si="41"/>
        <v>0</v>
      </c>
      <c r="I202" s="265">
        <f t="shared" si="42"/>
        <v>206</v>
      </c>
      <c r="J202" s="169">
        <f t="shared" si="43"/>
        <v>206</v>
      </c>
      <c r="K202" s="167">
        <f t="shared" si="44"/>
        <v>0</v>
      </c>
      <c r="L202" s="265">
        <f t="shared" si="45"/>
        <v>206</v>
      </c>
      <c r="M202" s="169">
        <v>211</v>
      </c>
      <c r="N202" s="167">
        <f t="shared" si="46"/>
        <v>2.4271844660194174E-2</v>
      </c>
      <c r="O202" s="265">
        <f t="shared" si="47"/>
        <v>211</v>
      </c>
      <c r="P202" s="169">
        <v>211</v>
      </c>
      <c r="Q202" s="169">
        <v>226</v>
      </c>
      <c r="R202" s="167">
        <f t="shared" si="48"/>
        <v>7.1090047393364927E-2</v>
      </c>
      <c r="S202" s="209" t="s">
        <v>384</v>
      </c>
      <c r="T202" s="209"/>
      <c r="U202" s="210" t="s">
        <v>98</v>
      </c>
      <c r="V202" s="135"/>
      <c r="W202" s="136"/>
      <c r="X202" s="136"/>
      <c r="Y202" s="401">
        <v>211</v>
      </c>
      <c r="AA202" s="135"/>
      <c r="AB202" s="162"/>
      <c r="AC202" s="170" t="str">
        <f t="shared" si="49"/>
        <v>N/A</v>
      </c>
      <c r="AD202" s="163"/>
      <c r="AE202" s="940"/>
      <c r="AF202" s="135"/>
      <c r="AG202" s="135"/>
      <c r="AH202" s="135"/>
      <c r="AI202" s="135"/>
      <c r="AJ202" s="135"/>
      <c r="AK202" s="135"/>
      <c r="AL202" s="135"/>
      <c r="AM202" s="135"/>
      <c r="AN202" s="135"/>
      <c r="AO202" s="135"/>
      <c r="AP202" s="135"/>
      <c r="AQ202" s="135"/>
      <c r="AR202" s="135"/>
      <c r="AS202" s="135"/>
      <c r="AT202" s="135"/>
      <c r="AU202" s="135"/>
      <c r="AV202" s="135"/>
      <c r="AW202" s="135"/>
      <c r="AX202" s="135"/>
      <c r="AY202" s="135"/>
      <c r="AZ202" s="135"/>
      <c r="BA202" s="135"/>
      <c r="BB202" s="135"/>
      <c r="BC202" s="135"/>
      <c r="BD202" s="135"/>
      <c r="BE202" s="135"/>
      <c r="BF202" s="135"/>
      <c r="BG202" s="135"/>
      <c r="BH202" s="135"/>
      <c r="BI202" s="135"/>
      <c r="BJ202" s="135"/>
      <c r="BK202" s="135"/>
      <c r="BL202" s="135"/>
      <c r="BM202" s="135"/>
      <c r="BN202" s="135"/>
      <c r="BO202" s="135"/>
      <c r="BP202" s="135"/>
      <c r="BQ202" s="135"/>
      <c r="BR202" s="135"/>
      <c r="BS202" s="135"/>
      <c r="BT202" s="135"/>
      <c r="BU202" s="135"/>
      <c r="BV202" s="135"/>
      <c r="BW202" s="135"/>
      <c r="BX202" s="135"/>
      <c r="BY202" s="135"/>
      <c r="BZ202" s="135"/>
      <c r="CA202" s="135"/>
      <c r="CB202" s="135"/>
      <c r="CC202" s="135"/>
      <c r="CD202" s="135"/>
      <c r="CE202" s="135"/>
      <c r="CF202" s="135"/>
    </row>
    <row r="203" spans="1:84" s="161" customFormat="1" ht="28.5" x14ac:dyDescent="0.25">
      <c r="A203" s="192" t="s">
        <v>581</v>
      </c>
      <c r="B203" s="193"/>
      <c r="C203" s="400">
        <v>500</v>
      </c>
      <c r="D203" s="166">
        <v>500</v>
      </c>
      <c r="E203" s="167">
        <f t="shared" si="38"/>
        <v>0</v>
      </c>
      <c r="F203" s="265">
        <f t="shared" si="39"/>
        <v>500</v>
      </c>
      <c r="G203" s="169">
        <f t="shared" si="40"/>
        <v>500</v>
      </c>
      <c r="H203" s="167">
        <f t="shared" si="41"/>
        <v>0</v>
      </c>
      <c r="I203" s="265">
        <f t="shared" si="42"/>
        <v>500</v>
      </c>
      <c r="J203" s="169">
        <f t="shared" si="43"/>
        <v>500</v>
      </c>
      <c r="K203" s="167">
        <f t="shared" si="44"/>
        <v>0</v>
      </c>
      <c r="L203" s="265">
        <f t="shared" si="45"/>
        <v>500</v>
      </c>
      <c r="M203" s="169">
        <f>L203</f>
        <v>500</v>
      </c>
      <c r="N203" s="167">
        <f t="shared" si="46"/>
        <v>0</v>
      </c>
      <c r="O203" s="265">
        <f t="shared" si="47"/>
        <v>500</v>
      </c>
      <c r="P203" s="169">
        <f>O203</f>
        <v>500</v>
      </c>
      <c r="Q203" s="169">
        <f t="shared" ref="Q203" si="50">P203</f>
        <v>500</v>
      </c>
      <c r="R203" s="167">
        <f t="shared" si="48"/>
        <v>0</v>
      </c>
      <c r="S203" s="209" t="s">
        <v>384</v>
      </c>
      <c r="T203" s="209"/>
      <c r="U203" s="210" t="s">
        <v>98</v>
      </c>
      <c r="V203" s="135"/>
      <c r="W203" s="136"/>
      <c r="X203" s="136"/>
      <c r="Z203" s="161" t="s">
        <v>582</v>
      </c>
      <c r="AA203" s="135"/>
      <c r="AB203" s="162"/>
      <c r="AC203" s="170" t="str">
        <f t="shared" si="49"/>
        <v>N/A</v>
      </c>
      <c r="AD203" s="163"/>
      <c r="AE203" s="940"/>
      <c r="AF203" s="135"/>
      <c r="AG203" s="135"/>
      <c r="AH203" s="135"/>
      <c r="AI203" s="135"/>
      <c r="AJ203" s="135"/>
      <c r="AK203" s="135"/>
      <c r="AL203" s="135"/>
      <c r="AM203" s="135"/>
      <c r="AN203" s="135"/>
      <c r="AO203" s="135"/>
      <c r="AP203" s="135"/>
      <c r="AQ203" s="135"/>
      <c r="AR203" s="135"/>
      <c r="AS203" s="135"/>
      <c r="AT203" s="135"/>
      <c r="AU203" s="135"/>
      <c r="AV203" s="135"/>
      <c r="AW203" s="135"/>
      <c r="AX203" s="135"/>
      <c r="AY203" s="135"/>
      <c r="AZ203" s="135"/>
      <c r="BA203" s="135"/>
      <c r="BB203" s="135"/>
      <c r="BC203" s="135"/>
      <c r="BD203" s="135"/>
      <c r="BE203" s="135"/>
      <c r="BF203" s="135"/>
      <c r="BG203" s="135"/>
      <c r="BH203" s="135"/>
      <c r="BI203" s="135"/>
      <c r="BJ203" s="135"/>
      <c r="BK203" s="135"/>
      <c r="BL203" s="135"/>
      <c r="BM203" s="135"/>
      <c r="BN203" s="135"/>
      <c r="BO203" s="135"/>
      <c r="BP203" s="135"/>
      <c r="BQ203" s="135"/>
      <c r="BR203" s="135"/>
      <c r="BS203" s="135"/>
      <c r="BT203" s="135"/>
      <c r="BU203" s="135"/>
      <c r="BV203" s="135"/>
      <c r="BW203" s="135"/>
      <c r="BX203" s="135"/>
      <c r="BY203" s="135"/>
      <c r="BZ203" s="135"/>
      <c r="CA203" s="135"/>
      <c r="CB203" s="135"/>
      <c r="CC203" s="135"/>
      <c r="CD203" s="135"/>
      <c r="CE203" s="135"/>
      <c r="CF203" s="135"/>
    </row>
    <row r="204" spans="1:84" s="161" customFormat="1" x14ac:dyDescent="0.25">
      <c r="A204" s="398" t="s">
        <v>583</v>
      </c>
      <c r="B204" s="209" t="s">
        <v>584</v>
      </c>
      <c r="C204" s="400">
        <v>44</v>
      </c>
      <c r="D204" s="166">
        <v>44</v>
      </c>
      <c r="E204" s="167">
        <f t="shared" si="38"/>
        <v>0</v>
      </c>
      <c r="F204" s="265">
        <f t="shared" si="39"/>
        <v>44</v>
      </c>
      <c r="G204" s="169">
        <f t="shared" si="40"/>
        <v>44</v>
      </c>
      <c r="H204" s="167">
        <f t="shared" si="41"/>
        <v>0</v>
      </c>
      <c r="I204" s="265">
        <f t="shared" si="42"/>
        <v>44</v>
      </c>
      <c r="J204" s="169">
        <f t="shared" si="43"/>
        <v>44</v>
      </c>
      <c r="K204" s="167">
        <f t="shared" si="44"/>
        <v>0</v>
      </c>
      <c r="L204" s="265">
        <f t="shared" si="45"/>
        <v>44</v>
      </c>
      <c r="M204" s="169">
        <v>45</v>
      </c>
      <c r="N204" s="167">
        <f t="shared" si="46"/>
        <v>2.2727272727272728E-2</v>
      </c>
      <c r="O204" s="265">
        <f t="shared" si="47"/>
        <v>45</v>
      </c>
      <c r="P204" s="169">
        <v>45</v>
      </c>
      <c r="Q204" s="169">
        <v>48</v>
      </c>
      <c r="R204" s="167">
        <f t="shared" si="48"/>
        <v>6.6666666666666666E-2</v>
      </c>
      <c r="S204" s="209" t="s">
        <v>384</v>
      </c>
      <c r="T204" s="209"/>
      <c r="U204" s="210" t="s">
        <v>98</v>
      </c>
      <c r="V204" s="135"/>
      <c r="W204" s="136"/>
      <c r="X204" s="136"/>
      <c r="Y204" s="346">
        <v>45</v>
      </c>
      <c r="Z204" s="161" t="s">
        <v>574</v>
      </c>
      <c r="AA204" s="135"/>
      <c r="AB204" s="162"/>
      <c r="AC204" s="170" t="str">
        <f t="shared" si="49"/>
        <v>N/A</v>
      </c>
      <c r="AD204" s="163"/>
      <c r="AE204" s="940"/>
      <c r="AF204" s="135"/>
      <c r="AG204" s="135"/>
      <c r="AH204" s="135"/>
      <c r="AI204" s="135"/>
      <c r="AJ204" s="135"/>
      <c r="AK204" s="135"/>
      <c r="AL204" s="135"/>
      <c r="AM204" s="135"/>
      <c r="AN204" s="135"/>
      <c r="AO204" s="135"/>
      <c r="AP204" s="135"/>
      <c r="AQ204" s="135"/>
      <c r="AR204" s="135"/>
      <c r="AS204" s="135"/>
      <c r="AT204" s="135"/>
      <c r="AU204" s="135"/>
      <c r="AV204" s="135"/>
      <c r="AW204" s="135"/>
      <c r="AX204" s="135"/>
      <c r="AY204" s="135"/>
      <c r="AZ204" s="135"/>
      <c r="BA204" s="135"/>
      <c r="BB204" s="135"/>
      <c r="BC204" s="135"/>
      <c r="BD204" s="135"/>
      <c r="BE204" s="135"/>
      <c r="BF204" s="135"/>
      <c r="BG204" s="135"/>
      <c r="BH204" s="135"/>
      <c r="BI204" s="135"/>
      <c r="BJ204" s="135"/>
      <c r="BK204" s="135"/>
      <c r="BL204" s="135"/>
      <c r="BM204" s="135"/>
      <c r="BN204" s="135"/>
      <c r="BO204" s="135"/>
      <c r="BP204" s="135"/>
      <c r="BQ204" s="135"/>
      <c r="BR204" s="135"/>
      <c r="BS204" s="135"/>
      <c r="BT204" s="135"/>
      <c r="BU204" s="135"/>
      <c r="BV204" s="135"/>
      <c r="BW204" s="135"/>
      <c r="BX204" s="135"/>
      <c r="BY204" s="135"/>
      <c r="BZ204" s="135"/>
      <c r="CA204" s="135"/>
      <c r="CB204" s="135"/>
      <c r="CC204" s="135"/>
      <c r="CD204" s="135"/>
      <c r="CE204" s="135"/>
      <c r="CF204" s="135"/>
    </row>
    <row r="205" spans="1:84" s="161" customFormat="1" ht="28.5" x14ac:dyDescent="0.25">
      <c r="A205" s="402"/>
      <c r="B205" s="209" t="s">
        <v>585</v>
      </c>
      <c r="C205" s="400">
        <v>60</v>
      </c>
      <c r="D205" s="166">
        <v>60</v>
      </c>
      <c r="E205" s="167">
        <f t="shared" si="38"/>
        <v>0</v>
      </c>
      <c r="F205" s="265">
        <f t="shared" si="39"/>
        <v>60</v>
      </c>
      <c r="G205" s="169">
        <f t="shared" si="40"/>
        <v>60</v>
      </c>
      <c r="H205" s="167">
        <f t="shared" si="41"/>
        <v>0</v>
      </c>
      <c r="I205" s="265">
        <f t="shared" si="42"/>
        <v>60</v>
      </c>
      <c r="J205" s="169">
        <f t="shared" si="43"/>
        <v>60</v>
      </c>
      <c r="K205" s="167">
        <f t="shared" si="44"/>
        <v>0</v>
      </c>
      <c r="L205" s="265">
        <f t="shared" si="45"/>
        <v>60</v>
      </c>
      <c r="M205" s="169">
        <v>61</v>
      </c>
      <c r="N205" s="167">
        <f t="shared" si="46"/>
        <v>1.6666666666666666E-2</v>
      </c>
      <c r="O205" s="265">
        <f t="shared" si="47"/>
        <v>61</v>
      </c>
      <c r="P205" s="169">
        <v>61</v>
      </c>
      <c r="Q205" s="169">
        <v>65</v>
      </c>
      <c r="R205" s="167">
        <f t="shared" si="48"/>
        <v>6.5573770491803282E-2</v>
      </c>
      <c r="S205" s="209" t="s">
        <v>384</v>
      </c>
      <c r="T205" s="209"/>
      <c r="U205" s="210" t="s">
        <v>98</v>
      </c>
      <c r="V205" s="135"/>
      <c r="W205" s="136"/>
      <c r="X205" s="136"/>
      <c r="Y205" s="346">
        <v>61</v>
      </c>
      <c r="AA205" s="135"/>
      <c r="AB205" s="162"/>
      <c r="AC205" s="170" t="str">
        <f t="shared" si="49"/>
        <v>N/A</v>
      </c>
      <c r="AD205" s="163"/>
      <c r="AE205" s="940"/>
      <c r="AF205" s="135"/>
      <c r="AG205" s="135"/>
      <c r="AH205" s="135"/>
      <c r="AI205" s="135"/>
      <c r="AJ205" s="135"/>
      <c r="AK205" s="135"/>
      <c r="AL205" s="135"/>
      <c r="AM205" s="135"/>
      <c r="AN205" s="135"/>
      <c r="AO205" s="135"/>
      <c r="AP205" s="135"/>
      <c r="AQ205" s="135"/>
      <c r="AR205" s="135"/>
      <c r="AS205" s="135"/>
      <c r="AT205" s="135"/>
      <c r="AU205" s="135"/>
      <c r="AV205" s="135"/>
      <c r="AW205" s="135"/>
      <c r="AX205" s="135"/>
      <c r="AY205" s="135"/>
      <c r="AZ205" s="135"/>
      <c r="BA205" s="135"/>
      <c r="BB205" s="135"/>
      <c r="BC205" s="135"/>
      <c r="BD205" s="135"/>
      <c r="BE205" s="135"/>
      <c r="BF205" s="135"/>
      <c r="BG205" s="135"/>
      <c r="BH205" s="135"/>
      <c r="BI205" s="135"/>
      <c r="BJ205" s="135"/>
      <c r="BK205" s="135"/>
      <c r="BL205" s="135"/>
      <c r="BM205" s="135"/>
      <c r="BN205" s="135"/>
      <c r="BO205" s="135"/>
      <c r="BP205" s="135"/>
      <c r="BQ205" s="135"/>
      <c r="BR205" s="135"/>
      <c r="BS205" s="135"/>
      <c r="BT205" s="135"/>
      <c r="BU205" s="135"/>
      <c r="BV205" s="135"/>
      <c r="BW205" s="135"/>
      <c r="BX205" s="135"/>
      <c r="BY205" s="135"/>
      <c r="BZ205" s="135"/>
      <c r="CA205" s="135"/>
      <c r="CB205" s="135"/>
      <c r="CC205" s="135"/>
      <c r="CD205" s="135"/>
      <c r="CE205" s="135"/>
      <c r="CF205" s="135"/>
    </row>
    <row r="206" spans="1:84" s="161" customFormat="1" ht="15" thickBot="1" x14ac:dyDescent="0.3">
      <c r="A206" s="405"/>
      <c r="B206" s="218" t="s">
        <v>586</v>
      </c>
      <c r="C206" s="406">
        <v>125</v>
      </c>
      <c r="D206" s="174">
        <v>125</v>
      </c>
      <c r="E206" s="216">
        <f t="shared" si="38"/>
        <v>0</v>
      </c>
      <c r="F206" s="407">
        <f t="shared" si="39"/>
        <v>125</v>
      </c>
      <c r="G206" s="217">
        <f t="shared" si="40"/>
        <v>125</v>
      </c>
      <c r="H206" s="216">
        <f t="shared" si="41"/>
        <v>0</v>
      </c>
      <c r="I206" s="407">
        <f t="shared" si="42"/>
        <v>125</v>
      </c>
      <c r="J206" s="217">
        <f t="shared" si="43"/>
        <v>125</v>
      </c>
      <c r="K206" s="216">
        <f t="shared" si="44"/>
        <v>0</v>
      </c>
      <c r="L206" s="407">
        <f t="shared" si="45"/>
        <v>125</v>
      </c>
      <c r="M206" s="217">
        <v>128</v>
      </c>
      <c r="N206" s="216">
        <f t="shared" si="46"/>
        <v>2.4E-2</v>
      </c>
      <c r="O206" s="407">
        <f t="shared" si="47"/>
        <v>128</v>
      </c>
      <c r="P206" s="217">
        <v>128</v>
      </c>
      <c r="Q206" s="217">
        <v>137</v>
      </c>
      <c r="R206" s="216">
        <f t="shared" si="48"/>
        <v>7.03125E-2</v>
      </c>
      <c r="S206" s="218" t="s">
        <v>384</v>
      </c>
      <c r="T206" s="218"/>
      <c r="U206" s="370" t="s">
        <v>98</v>
      </c>
      <c r="V206" s="135"/>
      <c r="W206" s="136"/>
      <c r="X206" s="136"/>
      <c r="Y206" s="346">
        <v>128</v>
      </c>
      <c r="AA206" s="135"/>
      <c r="AB206" s="180"/>
      <c r="AC206" s="181" t="str">
        <f t="shared" si="49"/>
        <v>N/A</v>
      </c>
      <c r="AD206" s="182"/>
      <c r="AE206" s="940"/>
      <c r="AF206" s="135"/>
      <c r="AG206" s="135"/>
      <c r="AH206" s="135"/>
      <c r="AI206" s="135"/>
      <c r="AJ206" s="135"/>
      <c r="AK206" s="135"/>
      <c r="AL206" s="135"/>
      <c r="AM206" s="135"/>
      <c r="AN206" s="135"/>
      <c r="AO206" s="135"/>
      <c r="AP206" s="135"/>
      <c r="AQ206" s="135"/>
      <c r="AR206" s="135"/>
      <c r="AS206" s="135"/>
      <c r="AT206" s="135"/>
      <c r="AU206" s="135"/>
      <c r="AV206" s="135"/>
      <c r="AW206" s="135"/>
      <c r="AX206" s="135"/>
      <c r="AY206" s="135"/>
      <c r="AZ206" s="135"/>
      <c r="BA206" s="135"/>
      <c r="BB206" s="135"/>
      <c r="BC206" s="135"/>
      <c r="BD206" s="135"/>
      <c r="BE206" s="135"/>
      <c r="BF206" s="135"/>
      <c r="BG206" s="135"/>
      <c r="BH206" s="135"/>
      <c r="BI206" s="135"/>
      <c r="BJ206" s="135"/>
      <c r="BK206" s="135"/>
      <c r="BL206" s="135"/>
      <c r="BM206" s="135"/>
      <c r="BN206" s="135"/>
      <c r="BO206" s="135"/>
      <c r="BP206" s="135"/>
      <c r="BQ206" s="135"/>
      <c r="BR206" s="135"/>
      <c r="BS206" s="135"/>
      <c r="BT206" s="135"/>
      <c r="BU206" s="135"/>
      <c r="BV206" s="135"/>
      <c r="BW206" s="135"/>
      <c r="BX206" s="135"/>
      <c r="BY206" s="135"/>
      <c r="BZ206" s="135"/>
      <c r="CA206" s="135"/>
      <c r="CB206" s="135"/>
      <c r="CC206" s="135"/>
      <c r="CD206" s="135"/>
      <c r="CE206" s="135"/>
      <c r="CF206" s="135"/>
    </row>
    <row r="207" spans="1:84" ht="15" thickBot="1" x14ac:dyDescent="0.3">
      <c r="C207" s="131"/>
      <c r="D207" s="131"/>
      <c r="E207" s="131"/>
      <c r="F207" s="131"/>
      <c r="G207" s="131"/>
      <c r="H207" s="131"/>
      <c r="I207" s="131"/>
      <c r="J207" s="131"/>
      <c r="K207" s="131"/>
      <c r="L207" s="131"/>
      <c r="M207" s="131"/>
      <c r="N207" s="131"/>
      <c r="O207" s="131"/>
      <c r="P207" s="131"/>
      <c r="Q207" s="131"/>
      <c r="R207" s="131"/>
      <c r="S207" s="131"/>
      <c r="T207" s="131"/>
      <c r="U207" s="131"/>
      <c r="Y207" s="161"/>
      <c r="Z207" s="161"/>
      <c r="AC207" s="170"/>
    </row>
    <row r="208" spans="1:84" s="161" customFormat="1" ht="60" x14ac:dyDescent="0.25">
      <c r="A208" s="408" t="s">
        <v>587</v>
      </c>
      <c r="B208" s="409"/>
      <c r="C208" s="144" t="s">
        <v>350</v>
      </c>
      <c r="D208" s="144" t="s">
        <v>351</v>
      </c>
      <c r="E208" s="145" t="s">
        <v>5</v>
      </c>
      <c r="F208" s="146" t="s">
        <v>352</v>
      </c>
      <c r="G208" s="146" t="s">
        <v>353</v>
      </c>
      <c r="H208" s="146" t="s">
        <v>354</v>
      </c>
      <c r="I208" s="146" t="s">
        <v>355</v>
      </c>
      <c r="J208" s="146" t="s">
        <v>356</v>
      </c>
      <c r="K208" s="146" t="s">
        <v>354</v>
      </c>
      <c r="L208" s="146" t="s">
        <v>357</v>
      </c>
      <c r="M208" s="146" t="s">
        <v>358</v>
      </c>
      <c r="N208" s="146" t="s">
        <v>354</v>
      </c>
      <c r="O208" s="146" t="s">
        <v>359</v>
      </c>
      <c r="P208" s="147" t="s">
        <v>360</v>
      </c>
      <c r="Q208" s="147" t="s">
        <v>4</v>
      </c>
      <c r="R208" s="147" t="s">
        <v>354</v>
      </c>
      <c r="S208" s="146" t="s">
        <v>6</v>
      </c>
      <c r="T208" s="146" t="s">
        <v>7</v>
      </c>
      <c r="U208" s="148" t="s">
        <v>8</v>
      </c>
      <c r="V208" s="135"/>
      <c r="W208" s="136"/>
      <c r="X208" s="136"/>
      <c r="Y208" s="150" t="s">
        <v>362</v>
      </c>
      <c r="Z208" s="151" t="s">
        <v>363</v>
      </c>
      <c r="AA208" s="135"/>
      <c r="AB208" s="189"/>
      <c r="AC208" s="190"/>
      <c r="AD208" s="191"/>
      <c r="AE208" s="135"/>
      <c r="AF208" s="135"/>
      <c r="AG208" s="135"/>
      <c r="AH208" s="135"/>
      <c r="AI208" s="135"/>
      <c r="AJ208" s="135"/>
      <c r="AK208" s="135"/>
      <c r="AL208" s="135"/>
      <c r="AM208" s="135"/>
      <c r="AN208" s="135"/>
      <c r="AO208" s="135"/>
      <c r="AP208" s="135"/>
      <c r="AQ208" s="135"/>
      <c r="AR208" s="135"/>
      <c r="AS208" s="135"/>
      <c r="AT208" s="135"/>
      <c r="AU208" s="135"/>
      <c r="AV208" s="135"/>
      <c r="AW208" s="135"/>
      <c r="AX208" s="135"/>
      <c r="AY208" s="135"/>
      <c r="AZ208" s="135"/>
      <c r="BA208" s="135"/>
      <c r="BB208" s="135"/>
      <c r="BC208" s="135"/>
      <c r="BD208" s="135"/>
      <c r="BE208" s="135"/>
      <c r="BF208" s="135"/>
      <c r="BG208" s="135"/>
      <c r="BH208" s="135"/>
      <c r="BI208" s="135"/>
      <c r="BJ208" s="135"/>
      <c r="BK208" s="135"/>
      <c r="BL208" s="135"/>
      <c r="BM208" s="135"/>
      <c r="BN208" s="135"/>
      <c r="BO208" s="135"/>
      <c r="BP208" s="135"/>
      <c r="BQ208" s="135"/>
      <c r="BR208" s="135"/>
      <c r="BS208" s="135"/>
      <c r="BT208" s="135"/>
      <c r="BU208" s="135"/>
      <c r="BV208" s="135"/>
      <c r="BW208" s="135"/>
      <c r="BX208" s="135"/>
      <c r="BY208" s="135"/>
      <c r="BZ208" s="135"/>
      <c r="CA208" s="135"/>
      <c r="CB208" s="135"/>
      <c r="CC208" s="135"/>
      <c r="CD208" s="135"/>
      <c r="CE208" s="135"/>
      <c r="CF208" s="135"/>
    </row>
    <row r="209" spans="1:84" s="161" customFormat="1" ht="72" x14ac:dyDescent="0.25">
      <c r="A209" s="373" t="s">
        <v>588</v>
      </c>
      <c r="B209" s="130"/>
      <c r="C209" s="130"/>
      <c r="D209" s="130"/>
      <c r="E209" s="130"/>
      <c r="F209" s="130"/>
      <c r="G209" s="130"/>
      <c r="H209" s="130"/>
      <c r="I209" s="130"/>
      <c r="J209" s="130"/>
      <c r="K209" s="130"/>
      <c r="L209" s="130"/>
      <c r="M209" s="130"/>
      <c r="N209" s="130"/>
      <c r="O209" s="130"/>
      <c r="P209" s="130"/>
      <c r="Q209" s="130"/>
      <c r="R209" s="130"/>
      <c r="S209" s="130"/>
      <c r="T209" s="130"/>
      <c r="U209" s="374"/>
      <c r="V209" s="135"/>
      <c r="W209" s="136"/>
      <c r="X209" s="136"/>
      <c r="AA209" s="135"/>
      <c r="AB209" s="162"/>
      <c r="AC209" s="170"/>
      <c r="AD209" s="163"/>
      <c r="AE209" s="135"/>
      <c r="AF209" s="135"/>
      <c r="AG209" s="135"/>
      <c r="AH209" s="135"/>
      <c r="AI209" s="135"/>
      <c r="AJ209" s="135"/>
      <c r="AK209" s="135"/>
      <c r="AL209" s="135"/>
      <c r="AM209" s="135"/>
      <c r="AN209" s="135"/>
      <c r="AO209" s="135"/>
      <c r="AP209" s="135"/>
      <c r="AQ209" s="135"/>
      <c r="AR209" s="135"/>
      <c r="AS209" s="135"/>
      <c r="AT209" s="135"/>
      <c r="AU209" s="135"/>
      <c r="AV209" s="135"/>
      <c r="AW209" s="135"/>
      <c r="AX209" s="135"/>
      <c r="AY209" s="135"/>
      <c r="AZ209" s="135"/>
      <c r="BA209" s="135"/>
      <c r="BB209" s="135"/>
      <c r="BC209" s="135"/>
      <c r="BD209" s="135"/>
      <c r="BE209" s="135"/>
      <c r="BF209" s="135"/>
      <c r="BG209" s="135"/>
      <c r="BH209" s="135"/>
      <c r="BI209" s="135"/>
      <c r="BJ209" s="135"/>
      <c r="BK209" s="135"/>
      <c r="BL209" s="135"/>
      <c r="BM209" s="135"/>
      <c r="BN209" s="135"/>
      <c r="BO209" s="135"/>
      <c r="BP209" s="135"/>
      <c r="BQ209" s="135"/>
      <c r="BR209" s="135"/>
      <c r="BS209" s="135"/>
      <c r="BT209" s="135"/>
      <c r="BU209" s="135"/>
      <c r="BV209" s="135"/>
      <c r="BW209" s="135"/>
      <c r="BX209" s="135"/>
      <c r="BY209" s="135"/>
      <c r="BZ209" s="135"/>
      <c r="CA209" s="135"/>
      <c r="CB209" s="135"/>
      <c r="CC209" s="135"/>
      <c r="CD209" s="135"/>
      <c r="CE209" s="135"/>
      <c r="CF209" s="135"/>
    </row>
    <row r="210" spans="1:84" s="161" customFormat="1" ht="85.5" x14ac:dyDescent="0.25">
      <c r="A210" s="192" t="s">
        <v>589</v>
      </c>
      <c r="B210" s="376"/>
      <c r="C210" s="157">
        <v>15</v>
      </c>
      <c r="D210" s="166">
        <v>15</v>
      </c>
      <c r="E210" s="167">
        <f t="shared" ref="E210:E217" si="51">+(D210-C210)/C210</f>
        <v>0</v>
      </c>
      <c r="F210" s="168">
        <f t="shared" ref="F210:F217" si="52">D210</f>
        <v>15</v>
      </c>
      <c r="G210" s="169">
        <f t="shared" ref="G210:G217" si="53">ROUNDUP(F210*1.03,1)</f>
        <v>15.5</v>
      </c>
      <c r="H210" s="167">
        <f t="shared" ref="H210:H217" si="54">+(G210-F210)/F210</f>
        <v>3.3333333333333333E-2</v>
      </c>
      <c r="I210" s="168">
        <f t="shared" ref="I210:I217" si="55">G210</f>
        <v>15.5</v>
      </c>
      <c r="J210" s="169">
        <f t="shared" ref="J210:J217" si="56">ROUNDUP(I210*1.03,1)</f>
        <v>16</v>
      </c>
      <c r="K210" s="167">
        <f t="shared" ref="K210:K217" si="57">+(J210-I210)/I210</f>
        <v>3.2258064516129031E-2</v>
      </c>
      <c r="L210" s="168">
        <f t="shared" ref="L210:L217" si="58">J210</f>
        <v>16</v>
      </c>
      <c r="M210" s="169">
        <f t="shared" ref="M210:M217" si="59">ROUNDUP(L210*1.03,1)</f>
        <v>16.5</v>
      </c>
      <c r="N210" s="167">
        <f t="shared" ref="N210:N217" si="60">+(M210-L210)/L210</f>
        <v>3.125E-2</v>
      </c>
      <c r="O210" s="168">
        <f t="shared" ref="O210:O217" si="61">M210</f>
        <v>16.5</v>
      </c>
      <c r="P210" s="169">
        <v>18.149999999999999</v>
      </c>
      <c r="Q210" s="169">
        <f t="shared" ref="Q210:Q217" si="62">ROUNDUP(P210*1.1,1)</f>
        <v>20</v>
      </c>
      <c r="R210" s="167">
        <f t="shared" ref="R210:R217" si="63">+(Q210-P210)/P210</f>
        <v>0.10192837465564747</v>
      </c>
      <c r="S210" s="168" t="s">
        <v>384</v>
      </c>
      <c r="T210" s="168" t="s">
        <v>504</v>
      </c>
      <c r="U210" s="160" t="s">
        <v>13</v>
      </c>
      <c r="V210" s="135"/>
      <c r="W210" s="136"/>
      <c r="X210" s="136"/>
      <c r="AA210" s="135"/>
      <c r="AB210" s="162"/>
      <c r="AC210" s="170" t="str">
        <f t="shared" ref="AC210:AC217" si="64">IF(AB210=0,"N/A",(AB210-P210)/P210)</f>
        <v>N/A</v>
      </c>
      <c r="AD210" s="163"/>
      <c r="AE210" s="135"/>
      <c r="AF210" s="135"/>
      <c r="AG210" s="135"/>
      <c r="AH210" s="135"/>
      <c r="AI210" s="135"/>
      <c r="AJ210" s="135"/>
      <c r="AK210" s="135"/>
      <c r="AL210" s="135"/>
      <c r="AM210" s="135"/>
      <c r="AN210" s="135"/>
      <c r="AO210" s="135"/>
      <c r="AP210" s="135"/>
      <c r="AQ210" s="135"/>
      <c r="AR210" s="135"/>
      <c r="AS210" s="135"/>
      <c r="AT210" s="135"/>
      <c r="AU210" s="135"/>
      <c r="AV210" s="135"/>
      <c r="AW210" s="135"/>
      <c r="AX210" s="135"/>
      <c r="AY210" s="135"/>
      <c r="AZ210" s="135"/>
      <c r="BA210" s="135"/>
      <c r="BB210" s="135"/>
      <c r="BC210" s="135"/>
      <c r="BD210" s="135"/>
      <c r="BE210" s="135"/>
      <c r="BF210" s="135"/>
      <c r="BG210" s="135"/>
      <c r="BH210" s="135"/>
      <c r="BI210" s="135"/>
      <c r="BJ210" s="135"/>
      <c r="BK210" s="135"/>
      <c r="BL210" s="135"/>
      <c r="BM210" s="135"/>
      <c r="BN210" s="135"/>
      <c r="BO210" s="135"/>
      <c r="BP210" s="135"/>
      <c r="BQ210" s="135"/>
      <c r="BR210" s="135"/>
      <c r="BS210" s="135"/>
      <c r="BT210" s="135"/>
      <c r="BU210" s="135"/>
      <c r="BV210" s="135"/>
      <c r="BW210" s="135"/>
      <c r="BX210" s="135"/>
      <c r="BY210" s="135"/>
      <c r="BZ210" s="135"/>
      <c r="CA210" s="135"/>
      <c r="CB210" s="135"/>
      <c r="CC210" s="135"/>
      <c r="CD210" s="135"/>
      <c r="CE210" s="135"/>
      <c r="CF210" s="135"/>
    </row>
    <row r="211" spans="1:84" s="161" customFormat="1" ht="42.75" x14ac:dyDescent="0.25">
      <c r="A211" s="192" t="s">
        <v>589</v>
      </c>
      <c r="B211" s="376"/>
      <c r="C211" s="157">
        <v>70</v>
      </c>
      <c r="D211" s="166">
        <v>70</v>
      </c>
      <c r="E211" s="167">
        <f t="shared" si="51"/>
        <v>0</v>
      </c>
      <c r="F211" s="168">
        <f t="shared" si="52"/>
        <v>70</v>
      </c>
      <c r="G211" s="169">
        <f t="shared" si="53"/>
        <v>72.099999999999994</v>
      </c>
      <c r="H211" s="167">
        <f t="shared" si="54"/>
        <v>2.9999999999999919E-2</v>
      </c>
      <c r="I211" s="168">
        <f t="shared" si="55"/>
        <v>72.099999999999994</v>
      </c>
      <c r="J211" s="169">
        <f t="shared" si="56"/>
        <v>74.3</v>
      </c>
      <c r="K211" s="167">
        <f t="shared" si="57"/>
        <v>3.0513176144244147E-2</v>
      </c>
      <c r="L211" s="168">
        <f t="shared" si="58"/>
        <v>74.3</v>
      </c>
      <c r="M211" s="169">
        <f t="shared" si="59"/>
        <v>76.599999999999994</v>
      </c>
      <c r="N211" s="167">
        <f t="shared" si="60"/>
        <v>3.0955585464333746E-2</v>
      </c>
      <c r="O211" s="168">
        <f t="shared" si="61"/>
        <v>76.599999999999994</v>
      </c>
      <c r="P211" s="169">
        <v>84</v>
      </c>
      <c r="Q211" s="169">
        <f t="shared" si="62"/>
        <v>92.4</v>
      </c>
      <c r="R211" s="167">
        <f t="shared" si="63"/>
        <v>0.10000000000000006</v>
      </c>
      <c r="S211" s="209" t="s">
        <v>384</v>
      </c>
      <c r="T211" s="209" t="s">
        <v>590</v>
      </c>
      <c r="U211" s="160" t="s">
        <v>13</v>
      </c>
      <c r="V211" s="135"/>
      <c r="W211" s="136"/>
      <c r="X211" s="136"/>
      <c r="AA211" s="135"/>
      <c r="AB211" s="162"/>
      <c r="AC211" s="170" t="str">
        <f t="shared" si="64"/>
        <v>N/A</v>
      </c>
      <c r="AD211" s="163"/>
      <c r="AE211" s="135"/>
      <c r="AF211" s="135"/>
      <c r="AG211" s="135"/>
      <c r="AH211" s="135"/>
      <c r="AI211" s="135"/>
      <c r="AJ211" s="135"/>
      <c r="AK211" s="135"/>
      <c r="AL211" s="135"/>
      <c r="AM211" s="135"/>
      <c r="AN211" s="135"/>
      <c r="AO211" s="135"/>
      <c r="AP211" s="135"/>
      <c r="AQ211" s="135"/>
      <c r="AR211" s="135"/>
      <c r="AS211" s="135"/>
      <c r="AT211" s="135"/>
      <c r="AU211" s="135"/>
      <c r="AV211" s="135"/>
      <c r="AW211" s="135"/>
      <c r="AX211" s="135"/>
      <c r="AY211" s="135"/>
      <c r="AZ211" s="135"/>
      <c r="BA211" s="135"/>
      <c r="BB211" s="135"/>
      <c r="BC211" s="135"/>
      <c r="BD211" s="135"/>
      <c r="BE211" s="135"/>
      <c r="BF211" s="135"/>
      <c r="BG211" s="135"/>
      <c r="BH211" s="135"/>
      <c r="BI211" s="135"/>
      <c r="BJ211" s="135"/>
      <c r="BK211" s="135"/>
      <c r="BL211" s="135"/>
      <c r="BM211" s="135"/>
      <c r="BN211" s="135"/>
      <c r="BO211" s="135"/>
      <c r="BP211" s="135"/>
      <c r="BQ211" s="135"/>
      <c r="BR211" s="135"/>
      <c r="BS211" s="135"/>
      <c r="BT211" s="135"/>
      <c r="BU211" s="135"/>
      <c r="BV211" s="135"/>
      <c r="BW211" s="135"/>
      <c r="BX211" s="135"/>
      <c r="BY211" s="135"/>
      <c r="BZ211" s="135"/>
      <c r="CA211" s="135"/>
      <c r="CB211" s="135"/>
      <c r="CC211" s="135"/>
      <c r="CD211" s="135"/>
      <c r="CE211" s="135"/>
      <c r="CF211" s="135"/>
    </row>
    <row r="212" spans="1:84" s="161" customFormat="1" ht="85.5" x14ac:dyDescent="0.25">
      <c r="A212" s="192" t="s">
        <v>591</v>
      </c>
      <c r="B212" s="376"/>
      <c r="C212" s="157">
        <v>35</v>
      </c>
      <c r="D212" s="166">
        <v>35</v>
      </c>
      <c r="E212" s="167">
        <f t="shared" si="51"/>
        <v>0</v>
      </c>
      <c r="F212" s="168">
        <f t="shared" si="52"/>
        <v>35</v>
      </c>
      <c r="G212" s="169">
        <f t="shared" si="53"/>
        <v>36.1</v>
      </c>
      <c r="H212" s="167">
        <f t="shared" si="54"/>
        <v>3.1428571428571472E-2</v>
      </c>
      <c r="I212" s="168">
        <f t="shared" si="55"/>
        <v>36.1</v>
      </c>
      <c r="J212" s="169">
        <f t="shared" si="56"/>
        <v>37.200000000000003</v>
      </c>
      <c r="K212" s="167">
        <f t="shared" si="57"/>
        <v>3.0470914127423861E-2</v>
      </c>
      <c r="L212" s="168">
        <f t="shared" si="58"/>
        <v>37.200000000000003</v>
      </c>
      <c r="M212" s="169">
        <f t="shared" si="59"/>
        <v>38.4</v>
      </c>
      <c r="N212" s="167">
        <f t="shared" si="60"/>
        <v>3.2258064516128913E-2</v>
      </c>
      <c r="O212" s="168">
        <f t="shared" si="61"/>
        <v>38.4</v>
      </c>
      <c r="P212" s="169">
        <v>42.4</v>
      </c>
      <c r="Q212" s="169">
        <f t="shared" si="62"/>
        <v>46.7</v>
      </c>
      <c r="R212" s="167">
        <f t="shared" si="63"/>
        <v>0.10141509433962274</v>
      </c>
      <c r="S212" s="168" t="s">
        <v>384</v>
      </c>
      <c r="T212" s="168" t="s">
        <v>504</v>
      </c>
      <c r="U212" s="160" t="s">
        <v>13</v>
      </c>
      <c r="V212" s="135"/>
      <c r="W212" s="136"/>
      <c r="X212" s="136"/>
      <c r="AA212" s="135"/>
      <c r="AB212" s="162"/>
      <c r="AC212" s="170" t="str">
        <f t="shared" si="64"/>
        <v>N/A</v>
      </c>
      <c r="AD212" s="163"/>
      <c r="AE212" s="135"/>
      <c r="AF212" s="135"/>
      <c r="AG212" s="135"/>
      <c r="AH212" s="135"/>
      <c r="AI212" s="135"/>
      <c r="AJ212" s="135"/>
      <c r="AK212" s="135"/>
      <c r="AL212" s="135"/>
      <c r="AM212" s="135"/>
      <c r="AN212" s="135"/>
      <c r="AO212" s="135"/>
      <c r="AP212" s="135"/>
      <c r="AQ212" s="135"/>
      <c r="AR212" s="135"/>
      <c r="AS212" s="135"/>
      <c r="AT212" s="135"/>
      <c r="AU212" s="135"/>
      <c r="AV212" s="135"/>
      <c r="AW212" s="135"/>
      <c r="AX212" s="135"/>
      <c r="AY212" s="135"/>
      <c r="AZ212" s="135"/>
      <c r="BA212" s="135"/>
      <c r="BB212" s="135"/>
      <c r="BC212" s="135"/>
      <c r="BD212" s="135"/>
      <c r="BE212" s="135"/>
      <c r="BF212" s="135"/>
      <c r="BG212" s="135"/>
      <c r="BH212" s="135"/>
      <c r="BI212" s="135"/>
      <c r="BJ212" s="135"/>
      <c r="BK212" s="135"/>
      <c r="BL212" s="135"/>
      <c r="BM212" s="135"/>
      <c r="BN212" s="135"/>
      <c r="BO212" s="135"/>
      <c r="BP212" s="135"/>
      <c r="BQ212" s="135"/>
      <c r="BR212" s="135"/>
      <c r="BS212" s="135"/>
      <c r="BT212" s="135"/>
      <c r="BU212" s="135"/>
      <c r="BV212" s="135"/>
      <c r="BW212" s="135"/>
      <c r="BX212" s="135"/>
      <c r="BY212" s="135"/>
      <c r="BZ212" s="135"/>
      <c r="CA212" s="135"/>
      <c r="CB212" s="135"/>
      <c r="CC212" s="135"/>
      <c r="CD212" s="135"/>
      <c r="CE212" s="135"/>
      <c r="CF212" s="135"/>
    </row>
    <row r="213" spans="1:84" s="161" customFormat="1" ht="42.75" x14ac:dyDescent="0.25">
      <c r="A213" s="192" t="s">
        <v>591</v>
      </c>
      <c r="B213" s="376"/>
      <c r="C213" s="157">
        <v>70</v>
      </c>
      <c r="D213" s="166">
        <v>70</v>
      </c>
      <c r="E213" s="167">
        <f t="shared" si="51"/>
        <v>0</v>
      </c>
      <c r="F213" s="168">
        <f t="shared" si="52"/>
        <v>70</v>
      </c>
      <c r="G213" s="169">
        <f t="shared" si="53"/>
        <v>72.099999999999994</v>
      </c>
      <c r="H213" s="167">
        <f t="shared" si="54"/>
        <v>2.9999999999999919E-2</v>
      </c>
      <c r="I213" s="168">
        <f t="shared" si="55"/>
        <v>72.099999999999994</v>
      </c>
      <c r="J213" s="169">
        <f t="shared" si="56"/>
        <v>74.3</v>
      </c>
      <c r="K213" s="167">
        <f t="shared" si="57"/>
        <v>3.0513176144244147E-2</v>
      </c>
      <c r="L213" s="168">
        <f t="shared" si="58"/>
        <v>74.3</v>
      </c>
      <c r="M213" s="169">
        <f t="shared" si="59"/>
        <v>76.599999999999994</v>
      </c>
      <c r="N213" s="167">
        <f t="shared" si="60"/>
        <v>3.0955585464333746E-2</v>
      </c>
      <c r="O213" s="168">
        <f t="shared" si="61"/>
        <v>76.599999999999994</v>
      </c>
      <c r="P213" s="169">
        <v>84</v>
      </c>
      <c r="Q213" s="169">
        <f t="shared" si="62"/>
        <v>92.4</v>
      </c>
      <c r="R213" s="167">
        <f t="shared" si="63"/>
        <v>0.10000000000000006</v>
      </c>
      <c r="S213" s="209" t="s">
        <v>384</v>
      </c>
      <c r="T213" s="209" t="s">
        <v>590</v>
      </c>
      <c r="U213" s="160" t="s">
        <v>13</v>
      </c>
      <c r="V213" s="135"/>
      <c r="W213" s="136"/>
      <c r="X213" s="136"/>
      <c r="AA213" s="135"/>
      <c r="AB213" s="162"/>
      <c r="AC213" s="170" t="str">
        <f t="shared" si="64"/>
        <v>N/A</v>
      </c>
      <c r="AD213" s="163"/>
      <c r="AE213" s="135"/>
      <c r="AF213" s="135"/>
      <c r="AG213" s="135"/>
      <c r="AH213" s="135"/>
      <c r="AI213" s="135"/>
      <c r="AJ213" s="135"/>
      <c r="AK213" s="135"/>
      <c r="AL213" s="135"/>
      <c r="AM213" s="135"/>
      <c r="AN213" s="135"/>
      <c r="AO213" s="135"/>
      <c r="AP213" s="135"/>
      <c r="AQ213" s="135"/>
      <c r="AR213" s="135"/>
      <c r="AS213" s="135"/>
      <c r="AT213" s="135"/>
      <c r="AU213" s="135"/>
      <c r="AV213" s="135"/>
      <c r="AW213" s="135"/>
      <c r="AX213" s="135"/>
      <c r="AY213" s="135"/>
      <c r="AZ213" s="135"/>
      <c r="BA213" s="135"/>
      <c r="BB213" s="135"/>
      <c r="BC213" s="135"/>
      <c r="BD213" s="135"/>
      <c r="BE213" s="135"/>
      <c r="BF213" s="135"/>
      <c r="BG213" s="135"/>
      <c r="BH213" s="135"/>
      <c r="BI213" s="135"/>
      <c r="BJ213" s="135"/>
      <c r="BK213" s="135"/>
      <c r="BL213" s="135"/>
      <c r="BM213" s="135"/>
      <c r="BN213" s="135"/>
      <c r="BO213" s="135"/>
      <c r="BP213" s="135"/>
      <c r="BQ213" s="135"/>
      <c r="BR213" s="135"/>
      <c r="BS213" s="135"/>
      <c r="BT213" s="135"/>
      <c r="BU213" s="135"/>
      <c r="BV213" s="135"/>
      <c r="BW213" s="135"/>
      <c r="BX213" s="135"/>
      <c r="BY213" s="135"/>
      <c r="BZ213" s="135"/>
      <c r="CA213" s="135"/>
      <c r="CB213" s="135"/>
      <c r="CC213" s="135"/>
      <c r="CD213" s="135"/>
      <c r="CE213" s="135"/>
      <c r="CF213" s="135"/>
    </row>
    <row r="214" spans="1:84" x14ac:dyDescent="0.25">
      <c r="A214" s="192" t="s">
        <v>592</v>
      </c>
      <c r="B214" s="202"/>
      <c r="C214" s="400">
        <v>70</v>
      </c>
      <c r="D214" s="166">
        <v>75</v>
      </c>
      <c r="E214" s="167">
        <f t="shared" si="51"/>
        <v>7.1428571428571425E-2</v>
      </c>
      <c r="F214" s="168">
        <f t="shared" si="52"/>
        <v>75</v>
      </c>
      <c r="G214" s="169">
        <f t="shared" si="53"/>
        <v>77.3</v>
      </c>
      <c r="H214" s="167">
        <f t="shared" si="54"/>
        <v>3.066666666666663E-2</v>
      </c>
      <c r="I214" s="168">
        <f t="shared" si="55"/>
        <v>77.3</v>
      </c>
      <c r="J214" s="169">
        <f t="shared" si="56"/>
        <v>79.699999999999989</v>
      </c>
      <c r="K214" s="167">
        <f t="shared" si="57"/>
        <v>3.1047865459249566E-2</v>
      </c>
      <c r="L214" s="168">
        <f t="shared" si="58"/>
        <v>79.699999999999989</v>
      </c>
      <c r="M214" s="169">
        <f t="shared" si="59"/>
        <v>82.1</v>
      </c>
      <c r="N214" s="167">
        <f t="shared" si="60"/>
        <v>3.0112923462986274E-2</v>
      </c>
      <c r="O214" s="168">
        <f t="shared" si="61"/>
        <v>82.1</v>
      </c>
      <c r="P214" s="169">
        <v>90</v>
      </c>
      <c r="Q214" s="169">
        <f t="shared" si="62"/>
        <v>99</v>
      </c>
      <c r="R214" s="167">
        <f t="shared" si="63"/>
        <v>0.1</v>
      </c>
      <c r="S214" s="209" t="s">
        <v>384</v>
      </c>
      <c r="T214" s="209"/>
      <c r="U214" s="160" t="s">
        <v>13</v>
      </c>
      <c r="Y214" s="161"/>
      <c r="Z214" s="161"/>
      <c r="AB214" s="162"/>
      <c r="AC214" s="170" t="str">
        <f t="shared" si="64"/>
        <v>N/A</v>
      </c>
      <c r="AD214" s="163"/>
    </row>
    <row r="215" spans="1:84" s="362" customFormat="1" x14ac:dyDescent="0.25">
      <c r="A215" s="192" t="s">
        <v>593</v>
      </c>
      <c r="B215" s="202"/>
      <c r="C215" s="400">
        <v>70</v>
      </c>
      <c r="D215" s="166">
        <v>75</v>
      </c>
      <c r="E215" s="167">
        <f t="shared" si="51"/>
        <v>7.1428571428571425E-2</v>
      </c>
      <c r="F215" s="168">
        <f t="shared" si="52"/>
        <v>75</v>
      </c>
      <c r="G215" s="169">
        <f t="shared" si="53"/>
        <v>77.3</v>
      </c>
      <c r="H215" s="167">
        <f t="shared" si="54"/>
        <v>3.066666666666663E-2</v>
      </c>
      <c r="I215" s="168">
        <f t="shared" si="55"/>
        <v>77.3</v>
      </c>
      <c r="J215" s="169">
        <f t="shared" si="56"/>
        <v>79.699999999999989</v>
      </c>
      <c r="K215" s="167">
        <f t="shared" si="57"/>
        <v>3.1047865459249566E-2</v>
      </c>
      <c r="L215" s="168">
        <f t="shared" si="58"/>
        <v>79.699999999999989</v>
      </c>
      <c r="M215" s="169">
        <f t="shared" si="59"/>
        <v>82.1</v>
      </c>
      <c r="N215" s="167">
        <f t="shared" si="60"/>
        <v>3.0112923462986274E-2</v>
      </c>
      <c r="O215" s="168">
        <f t="shared" si="61"/>
        <v>82.1</v>
      </c>
      <c r="P215" s="169">
        <v>90</v>
      </c>
      <c r="Q215" s="169">
        <f t="shared" si="62"/>
        <v>99</v>
      </c>
      <c r="R215" s="167">
        <f t="shared" si="63"/>
        <v>0.1</v>
      </c>
      <c r="S215" s="209" t="s">
        <v>384</v>
      </c>
      <c r="T215" s="209"/>
      <c r="U215" s="160" t="s">
        <v>13</v>
      </c>
      <c r="V215" s="135"/>
      <c r="W215" s="136"/>
      <c r="X215" s="136"/>
      <c r="Y215" s="161"/>
      <c r="Z215" s="161"/>
      <c r="AA215" s="135"/>
      <c r="AB215" s="162"/>
      <c r="AC215" s="170" t="str">
        <f t="shared" si="64"/>
        <v>N/A</v>
      </c>
      <c r="AD215" s="163"/>
      <c r="AE215" s="135"/>
      <c r="AF215" s="135"/>
      <c r="AG215" s="135"/>
      <c r="AH215" s="135"/>
      <c r="AI215" s="135"/>
      <c r="AJ215" s="135"/>
      <c r="AK215" s="135"/>
      <c r="AL215" s="135"/>
      <c r="AM215" s="135"/>
      <c r="AN215" s="135"/>
      <c r="AO215" s="135"/>
      <c r="AP215" s="135"/>
      <c r="AQ215" s="135"/>
      <c r="AR215" s="135"/>
      <c r="AS215" s="135"/>
      <c r="AT215" s="135"/>
      <c r="AU215" s="135"/>
      <c r="AV215" s="135"/>
      <c r="AW215" s="135"/>
      <c r="AX215" s="135"/>
      <c r="AY215" s="135"/>
      <c r="AZ215" s="135"/>
      <c r="BA215" s="135"/>
      <c r="BB215" s="135"/>
      <c r="BC215" s="135"/>
      <c r="BD215" s="135"/>
      <c r="BE215" s="135"/>
      <c r="BF215" s="135"/>
      <c r="BG215" s="135"/>
      <c r="BH215" s="135"/>
      <c r="BI215" s="135"/>
      <c r="BJ215" s="135"/>
      <c r="BK215" s="135"/>
      <c r="BL215" s="135"/>
      <c r="BM215" s="135"/>
      <c r="BN215" s="135"/>
      <c r="BO215" s="135"/>
      <c r="BP215" s="135"/>
      <c r="BQ215" s="135"/>
      <c r="BR215" s="135"/>
      <c r="BS215" s="135"/>
      <c r="BT215" s="135"/>
      <c r="BU215" s="135"/>
      <c r="BV215" s="135"/>
      <c r="BW215" s="135"/>
      <c r="BX215" s="135"/>
      <c r="BY215" s="135"/>
      <c r="BZ215" s="135"/>
      <c r="CA215" s="135"/>
      <c r="CB215" s="135"/>
      <c r="CC215" s="135"/>
      <c r="CD215" s="135"/>
      <c r="CE215" s="135"/>
      <c r="CF215" s="135"/>
    </row>
    <row r="216" spans="1:84" s="161" customFormat="1" x14ac:dyDescent="0.25">
      <c r="A216" s="192" t="s">
        <v>594</v>
      </c>
      <c r="B216" s="202"/>
      <c r="C216" s="400">
        <v>70</v>
      </c>
      <c r="D216" s="166">
        <v>75</v>
      </c>
      <c r="E216" s="167">
        <f t="shared" si="51"/>
        <v>7.1428571428571425E-2</v>
      </c>
      <c r="F216" s="168">
        <f t="shared" si="52"/>
        <v>75</v>
      </c>
      <c r="G216" s="169">
        <f t="shared" si="53"/>
        <v>77.3</v>
      </c>
      <c r="H216" s="167">
        <f t="shared" si="54"/>
        <v>3.066666666666663E-2</v>
      </c>
      <c r="I216" s="168">
        <f t="shared" si="55"/>
        <v>77.3</v>
      </c>
      <c r="J216" s="169">
        <f t="shared" si="56"/>
        <v>79.699999999999989</v>
      </c>
      <c r="K216" s="167">
        <f t="shared" si="57"/>
        <v>3.1047865459249566E-2</v>
      </c>
      <c r="L216" s="168">
        <f t="shared" si="58"/>
        <v>79.699999999999989</v>
      </c>
      <c r="M216" s="169">
        <f t="shared" si="59"/>
        <v>82.1</v>
      </c>
      <c r="N216" s="167">
        <f t="shared" si="60"/>
        <v>3.0112923462986274E-2</v>
      </c>
      <c r="O216" s="168">
        <f t="shared" si="61"/>
        <v>82.1</v>
      </c>
      <c r="P216" s="169">
        <v>90</v>
      </c>
      <c r="Q216" s="169">
        <f t="shared" si="62"/>
        <v>99</v>
      </c>
      <c r="R216" s="167">
        <f t="shared" si="63"/>
        <v>0.1</v>
      </c>
      <c r="S216" s="209" t="s">
        <v>384</v>
      </c>
      <c r="T216" s="209" t="s">
        <v>595</v>
      </c>
      <c r="U216" s="160" t="s">
        <v>13</v>
      </c>
      <c r="V216" s="135"/>
      <c r="W216" s="136"/>
      <c r="X216" s="136"/>
      <c r="AA216" s="135"/>
      <c r="AB216" s="162"/>
      <c r="AC216" s="170" t="str">
        <f t="shared" si="64"/>
        <v>N/A</v>
      </c>
      <c r="AD216" s="163"/>
      <c r="AE216" s="135"/>
      <c r="AF216" s="135"/>
      <c r="AG216" s="135"/>
      <c r="AH216" s="135"/>
      <c r="AI216" s="135"/>
      <c r="AJ216" s="135"/>
      <c r="AK216" s="135"/>
      <c r="AL216" s="135"/>
      <c r="AM216" s="135"/>
      <c r="AN216" s="135"/>
      <c r="AO216" s="135"/>
      <c r="AP216" s="135"/>
      <c r="AQ216" s="135"/>
      <c r="AR216" s="135"/>
      <c r="AS216" s="135"/>
      <c r="AT216" s="135"/>
      <c r="AU216" s="135"/>
      <c r="AV216" s="135"/>
      <c r="AW216" s="135"/>
      <c r="AX216" s="135"/>
      <c r="AY216" s="135"/>
      <c r="AZ216" s="135"/>
      <c r="BA216" s="135"/>
      <c r="BB216" s="135"/>
      <c r="BC216" s="135"/>
      <c r="BD216" s="135"/>
      <c r="BE216" s="135"/>
      <c r="BF216" s="135"/>
      <c r="BG216" s="135"/>
      <c r="BH216" s="135"/>
      <c r="BI216" s="135"/>
      <c r="BJ216" s="135"/>
      <c r="BK216" s="135"/>
      <c r="BL216" s="135"/>
      <c r="BM216" s="135"/>
      <c r="BN216" s="135"/>
      <c r="BO216" s="135"/>
      <c r="BP216" s="135"/>
      <c r="BQ216" s="135"/>
      <c r="BR216" s="135"/>
      <c r="BS216" s="135"/>
      <c r="BT216" s="135"/>
      <c r="BU216" s="135"/>
      <c r="BV216" s="135"/>
      <c r="BW216" s="135"/>
      <c r="BX216" s="135"/>
      <c r="BY216" s="135"/>
      <c r="BZ216" s="135"/>
      <c r="CA216" s="135"/>
      <c r="CB216" s="135"/>
      <c r="CC216" s="135"/>
      <c r="CD216" s="135"/>
      <c r="CE216" s="135"/>
      <c r="CF216" s="135"/>
    </row>
    <row r="217" spans="1:84" s="161" customFormat="1" ht="15" thickBot="1" x14ac:dyDescent="0.3">
      <c r="A217" s="213" t="s">
        <v>596</v>
      </c>
      <c r="B217" s="214"/>
      <c r="C217" s="406">
        <v>70</v>
      </c>
      <c r="D217" s="174">
        <v>75</v>
      </c>
      <c r="E217" s="216">
        <f t="shared" si="51"/>
        <v>7.1428571428571425E-2</v>
      </c>
      <c r="F217" s="176">
        <f t="shared" si="52"/>
        <v>75</v>
      </c>
      <c r="G217" s="217">
        <f t="shared" si="53"/>
        <v>77.3</v>
      </c>
      <c r="H217" s="216">
        <f t="shared" si="54"/>
        <v>3.066666666666663E-2</v>
      </c>
      <c r="I217" s="176">
        <f t="shared" si="55"/>
        <v>77.3</v>
      </c>
      <c r="J217" s="217">
        <f t="shared" si="56"/>
        <v>79.699999999999989</v>
      </c>
      <c r="K217" s="216">
        <f t="shared" si="57"/>
        <v>3.1047865459249566E-2</v>
      </c>
      <c r="L217" s="176">
        <f t="shared" si="58"/>
        <v>79.699999999999989</v>
      </c>
      <c r="M217" s="217">
        <f t="shared" si="59"/>
        <v>82.1</v>
      </c>
      <c r="N217" s="216">
        <f t="shared" si="60"/>
        <v>3.0112923462986274E-2</v>
      </c>
      <c r="O217" s="176">
        <f t="shared" si="61"/>
        <v>82.1</v>
      </c>
      <c r="P217" s="217">
        <v>90</v>
      </c>
      <c r="Q217" s="217">
        <f t="shared" si="62"/>
        <v>99</v>
      </c>
      <c r="R217" s="216">
        <f t="shared" si="63"/>
        <v>0.1</v>
      </c>
      <c r="S217" s="218" t="s">
        <v>384</v>
      </c>
      <c r="T217" s="218" t="s">
        <v>595</v>
      </c>
      <c r="U217" s="179" t="s">
        <v>13</v>
      </c>
      <c r="V217" s="135"/>
      <c r="W217" s="136"/>
      <c r="X217" s="136"/>
      <c r="AA217" s="135"/>
      <c r="AB217" s="180"/>
      <c r="AC217" s="181" t="str">
        <f t="shared" si="64"/>
        <v>N/A</v>
      </c>
      <c r="AD217" s="182"/>
      <c r="AE217" s="135"/>
      <c r="AF217" s="135"/>
      <c r="AG217" s="135"/>
      <c r="AH217" s="135"/>
      <c r="AI217" s="135"/>
      <c r="AJ217" s="135"/>
      <c r="AK217" s="135"/>
      <c r="AL217" s="135"/>
      <c r="AM217" s="135"/>
      <c r="AN217" s="135"/>
      <c r="AO217" s="135"/>
      <c r="AP217" s="135"/>
      <c r="AQ217" s="135"/>
      <c r="AR217" s="135"/>
      <c r="AS217" s="135"/>
      <c r="AT217" s="135"/>
      <c r="AU217" s="135"/>
      <c r="AV217" s="135"/>
      <c r="AW217" s="135"/>
      <c r="AX217" s="135"/>
      <c r="AY217" s="135"/>
      <c r="AZ217" s="135"/>
      <c r="BA217" s="135"/>
      <c r="BB217" s="135"/>
      <c r="BC217" s="135"/>
      <c r="BD217" s="135"/>
      <c r="BE217" s="135"/>
      <c r="BF217" s="135"/>
      <c r="BG217" s="135"/>
      <c r="BH217" s="135"/>
      <c r="BI217" s="135"/>
      <c r="BJ217" s="135"/>
      <c r="BK217" s="135"/>
      <c r="BL217" s="135"/>
      <c r="BM217" s="135"/>
      <c r="BN217" s="135"/>
      <c r="BO217" s="135"/>
      <c r="BP217" s="135"/>
      <c r="BQ217" s="135"/>
      <c r="BR217" s="135"/>
      <c r="BS217" s="135"/>
      <c r="BT217" s="135"/>
      <c r="BU217" s="135"/>
      <c r="BV217" s="135"/>
      <c r="BW217" s="135"/>
      <c r="BX217" s="135"/>
      <c r="BY217" s="135"/>
      <c r="BZ217" s="135"/>
      <c r="CA217" s="135"/>
      <c r="CB217" s="135"/>
      <c r="CC217" s="135"/>
      <c r="CD217" s="135"/>
      <c r="CE217" s="135"/>
      <c r="CF217" s="135"/>
    </row>
    <row r="218" spans="1:84" s="161" customFormat="1" ht="15" thickBot="1" x14ac:dyDescent="0.3">
      <c r="A218" s="316"/>
      <c r="B218" s="410"/>
      <c r="C218" s="411"/>
      <c r="D218" s="318"/>
      <c r="E218" s="319"/>
      <c r="F218" s="412"/>
      <c r="G218" s="413"/>
      <c r="H218" s="319"/>
      <c r="I218" s="412"/>
      <c r="J218" s="413"/>
      <c r="K218" s="319"/>
      <c r="L218" s="412"/>
      <c r="M218" s="413"/>
      <c r="N218" s="319"/>
      <c r="O218" s="412"/>
      <c r="P218" s="413"/>
      <c r="Q218" s="413"/>
      <c r="R218" s="319"/>
      <c r="S218" s="320"/>
      <c r="T218" s="320"/>
      <c r="U218" s="320"/>
      <c r="V218" s="135"/>
      <c r="W218" s="136"/>
      <c r="X218" s="136"/>
      <c r="AA218" s="135"/>
      <c r="AB218" s="137"/>
      <c r="AC218" s="170"/>
      <c r="AD218" s="139"/>
      <c r="AE218" s="135"/>
      <c r="AF218" s="135"/>
      <c r="AG218" s="135"/>
      <c r="AH218" s="135"/>
      <c r="AI218" s="135"/>
      <c r="AJ218" s="135"/>
      <c r="AK218" s="135"/>
      <c r="AL218" s="135"/>
      <c r="AM218" s="135"/>
      <c r="AN218" s="135"/>
      <c r="AO218" s="135"/>
      <c r="AP218" s="135"/>
      <c r="AQ218" s="135"/>
      <c r="AR218" s="135"/>
      <c r="AS218" s="135"/>
      <c r="AT218" s="135"/>
      <c r="AU218" s="135"/>
      <c r="AV218" s="135"/>
      <c r="AW218" s="135"/>
      <c r="AX218" s="135"/>
      <c r="AY218" s="135"/>
      <c r="AZ218" s="135"/>
      <c r="BA218" s="135"/>
      <c r="BB218" s="135"/>
      <c r="BC218" s="135"/>
      <c r="BD218" s="135"/>
      <c r="BE218" s="135"/>
      <c r="BF218" s="135"/>
      <c r="BG218" s="135"/>
      <c r="BH218" s="135"/>
      <c r="BI218" s="135"/>
      <c r="BJ218" s="135"/>
      <c r="BK218" s="135"/>
      <c r="BL218" s="135"/>
      <c r="BM218" s="135"/>
      <c r="BN218" s="135"/>
      <c r="BO218" s="135"/>
      <c r="BP218" s="135"/>
      <c r="BQ218" s="135"/>
      <c r="BR218" s="135"/>
      <c r="BS218" s="135"/>
      <c r="BT218" s="135"/>
      <c r="BU218" s="135"/>
      <c r="BV218" s="135"/>
      <c r="BW218" s="135"/>
      <c r="BX218" s="135"/>
      <c r="BY218" s="135"/>
      <c r="BZ218" s="135"/>
      <c r="CA218" s="135"/>
      <c r="CB218" s="135"/>
      <c r="CC218" s="135"/>
      <c r="CD218" s="135"/>
      <c r="CE218" s="135"/>
      <c r="CF218" s="135"/>
    </row>
    <row r="219" spans="1:84" s="161" customFormat="1" ht="60" x14ac:dyDescent="0.25">
      <c r="A219" s="408" t="s">
        <v>597</v>
      </c>
      <c r="B219" s="409"/>
      <c r="C219" s="144" t="s">
        <v>350</v>
      </c>
      <c r="D219" s="144" t="s">
        <v>351</v>
      </c>
      <c r="E219" s="145" t="s">
        <v>5</v>
      </c>
      <c r="F219" s="146" t="s">
        <v>352</v>
      </c>
      <c r="G219" s="146" t="s">
        <v>353</v>
      </c>
      <c r="H219" s="146" t="s">
        <v>354</v>
      </c>
      <c r="I219" s="146" t="s">
        <v>355</v>
      </c>
      <c r="J219" s="146" t="s">
        <v>356</v>
      </c>
      <c r="K219" s="146" t="s">
        <v>354</v>
      </c>
      <c r="L219" s="146" t="s">
        <v>357</v>
      </c>
      <c r="M219" s="146" t="s">
        <v>358</v>
      </c>
      <c r="N219" s="146" t="s">
        <v>354</v>
      </c>
      <c r="O219" s="146" t="s">
        <v>359</v>
      </c>
      <c r="P219" s="147" t="s">
        <v>360</v>
      </c>
      <c r="Q219" s="147" t="s">
        <v>4</v>
      </c>
      <c r="R219" s="147" t="s">
        <v>354</v>
      </c>
      <c r="S219" s="146" t="s">
        <v>6</v>
      </c>
      <c r="T219" s="146" t="s">
        <v>7</v>
      </c>
      <c r="U219" s="148" t="s">
        <v>8</v>
      </c>
      <c r="V219" s="135"/>
      <c r="W219" s="136"/>
      <c r="X219" s="136"/>
      <c r="Y219" s="150" t="s">
        <v>362</v>
      </c>
      <c r="Z219" s="151" t="s">
        <v>363</v>
      </c>
      <c r="AA219" s="135"/>
      <c r="AB219" s="189"/>
      <c r="AC219" s="190"/>
      <c r="AD219" s="191"/>
      <c r="AE219" s="135"/>
      <c r="AF219" s="135"/>
      <c r="AG219" s="135"/>
      <c r="AH219" s="135"/>
      <c r="AI219" s="135"/>
      <c r="AJ219" s="135"/>
      <c r="AK219" s="135"/>
      <c r="AL219" s="135"/>
      <c r="AM219" s="135"/>
      <c r="AN219" s="135"/>
      <c r="AO219" s="135"/>
      <c r="AP219" s="135"/>
      <c r="AQ219" s="135"/>
      <c r="AR219" s="135"/>
      <c r="AS219" s="135"/>
      <c r="AT219" s="135"/>
      <c r="AU219" s="135"/>
      <c r="AV219" s="135"/>
      <c r="AW219" s="135"/>
      <c r="AX219" s="135"/>
      <c r="AY219" s="135"/>
      <c r="AZ219" s="135"/>
      <c r="BA219" s="135"/>
      <c r="BB219" s="135"/>
      <c r="BC219" s="135"/>
      <c r="BD219" s="135"/>
      <c r="BE219" s="135"/>
      <c r="BF219" s="135"/>
      <c r="BG219" s="135"/>
      <c r="BH219" s="135"/>
      <c r="BI219" s="135"/>
      <c r="BJ219" s="135"/>
      <c r="BK219" s="135"/>
      <c r="BL219" s="135"/>
      <c r="BM219" s="135"/>
      <c r="BN219" s="135"/>
      <c r="BO219" s="135"/>
      <c r="BP219" s="135"/>
      <c r="BQ219" s="135"/>
      <c r="BR219" s="135"/>
      <c r="BS219" s="135"/>
      <c r="BT219" s="135"/>
      <c r="BU219" s="135"/>
      <c r="BV219" s="135"/>
      <c r="BW219" s="135"/>
      <c r="BX219" s="135"/>
      <c r="BY219" s="135"/>
      <c r="BZ219" s="135"/>
      <c r="CA219" s="135"/>
      <c r="CB219" s="135"/>
      <c r="CC219" s="135"/>
      <c r="CD219" s="135"/>
      <c r="CE219" s="135"/>
      <c r="CF219" s="135"/>
    </row>
    <row r="220" spans="1:84" s="161" customFormat="1" ht="29.25" x14ac:dyDescent="0.25">
      <c r="A220" s="414" t="s">
        <v>598</v>
      </c>
      <c r="B220" s="415"/>
      <c r="C220" s="388"/>
      <c r="D220" s="388"/>
      <c r="E220" s="416"/>
      <c r="F220" s="388"/>
      <c r="G220" s="388"/>
      <c r="H220" s="416"/>
      <c r="I220" s="388"/>
      <c r="J220" s="388"/>
      <c r="K220" s="416"/>
      <c r="L220" s="388"/>
      <c r="M220" s="388"/>
      <c r="N220" s="416"/>
      <c r="O220" s="388"/>
      <c r="P220" s="388"/>
      <c r="Q220" s="388"/>
      <c r="R220" s="416"/>
      <c r="S220" s="334"/>
      <c r="T220" s="334"/>
      <c r="U220" s="417"/>
      <c r="V220" s="135"/>
      <c r="W220" s="136"/>
      <c r="X220" s="136"/>
      <c r="AA220" s="135"/>
      <c r="AB220" s="162"/>
      <c r="AC220" s="170"/>
      <c r="AD220" s="163"/>
      <c r="AE220" s="135"/>
      <c r="AF220" s="135"/>
      <c r="AG220" s="135"/>
      <c r="AH220" s="135"/>
      <c r="AI220" s="135"/>
      <c r="AJ220" s="135"/>
      <c r="AK220" s="135"/>
      <c r="AL220" s="135"/>
      <c r="AM220" s="135"/>
      <c r="AN220" s="135"/>
      <c r="AO220" s="135"/>
      <c r="AP220" s="135"/>
      <c r="AQ220" s="135"/>
      <c r="AR220" s="135"/>
      <c r="AS220" s="135"/>
      <c r="AT220" s="135"/>
      <c r="AU220" s="135"/>
      <c r="AV220" s="135"/>
      <c r="AW220" s="135"/>
      <c r="AX220" s="135"/>
      <c r="AY220" s="135"/>
      <c r="AZ220" s="135"/>
      <c r="BA220" s="135"/>
      <c r="BB220" s="135"/>
      <c r="BC220" s="135"/>
      <c r="BD220" s="135"/>
      <c r="BE220" s="135"/>
      <c r="BF220" s="135"/>
      <c r="BG220" s="135"/>
      <c r="BH220" s="135"/>
      <c r="BI220" s="135"/>
      <c r="BJ220" s="135"/>
      <c r="BK220" s="135"/>
      <c r="BL220" s="135"/>
      <c r="BM220" s="135"/>
      <c r="BN220" s="135"/>
      <c r="BO220" s="135"/>
      <c r="BP220" s="135"/>
      <c r="BQ220" s="135"/>
      <c r="BR220" s="135"/>
      <c r="BS220" s="135"/>
      <c r="BT220" s="135"/>
      <c r="BU220" s="135"/>
      <c r="BV220" s="135"/>
      <c r="BW220" s="135"/>
      <c r="BX220" s="135"/>
      <c r="BY220" s="135"/>
      <c r="BZ220" s="135"/>
      <c r="CA220" s="135"/>
      <c r="CB220" s="135"/>
      <c r="CC220" s="135"/>
      <c r="CD220" s="135"/>
      <c r="CE220" s="135"/>
      <c r="CF220" s="135"/>
    </row>
    <row r="221" spans="1:84" s="161" customFormat="1" ht="15" x14ac:dyDescent="0.25">
      <c r="A221" s="414" t="s">
        <v>599</v>
      </c>
      <c r="B221" s="418" t="s">
        <v>600</v>
      </c>
      <c r="C221" s="388"/>
      <c r="D221" s="388"/>
      <c r="E221" s="416"/>
      <c r="F221" s="388"/>
      <c r="G221" s="388"/>
      <c r="H221" s="416"/>
      <c r="I221" s="388"/>
      <c r="J221" s="388"/>
      <c r="K221" s="416"/>
      <c r="L221" s="388"/>
      <c r="M221" s="388"/>
      <c r="N221" s="416"/>
      <c r="O221" s="388"/>
      <c r="P221" s="388"/>
      <c r="Q221" s="388"/>
      <c r="R221" s="416"/>
      <c r="S221" s="334"/>
      <c r="T221" s="334"/>
      <c r="U221" s="417"/>
      <c r="V221" s="135"/>
      <c r="W221" s="136"/>
      <c r="X221" s="136"/>
      <c r="AA221" s="135"/>
      <c r="AB221" s="162"/>
      <c r="AC221" s="170" t="str">
        <f>IF(AB221=0,"N/A",(AB221-P221)/P221)</f>
        <v>N/A</v>
      </c>
      <c r="AD221" s="163"/>
      <c r="AE221" s="135"/>
      <c r="AF221" s="135"/>
      <c r="AG221" s="135"/>
      <c r="AH221" s="135"/>
      <c r="AI221" s="135"/>
      <c r="AJ221" s="135"/>
      <c r="AK221" s="135"/>
      <c r="AL221" s="135"/>
      <c r="AM221" s="135"/>
      <c r="AN221" s="135"/>
      <c r="AO221" s="135"/>
      <c r="AP221" s="135"/>
      <c r="AQ221" s="135"/>
      <c r="AR221" s="135"/>
      <c r="AS221" s="135"/>
      <c r="AT221" s="135"/>
      <c r="AU221" s="135"/>
      <c r="AV221" s="135"/>
      <c r="AW221" s="135"/>
      <c r="AX221" s="135"/>
      <c r="AY221" s="135"/>
      <c r="AZ221" s="135"/>
      <c r="BA221" s="135"/>
      <c r="BB221" s="135"/>
      <c r="BC221" s="135"/>
      <c r="BD221" s="135"/>
      <c r="BE221" s="135"/>
      <c r="BF221" s="135"/>
      <c r="BG221" s="135"/>
      <c r="BH221" s="135"/>
      <c r="BI221" s="135"/>
      <c r="BJ221" s="135"/>
      <c r="BK221" s="135"/>
      <c r="BL221" s="135"/>
      <c r="BM221" s="135"/>
      <c r="BN221" s="135"/>
      <c r="BO221" s="135"/>
      <c r="BP221" s="135"/>
      <c r="BQ221" s="135"/>
      <c r="BR221" s="135"/>
      <c r="BS221" s="135"/>
      <c r="BT221" s="135"/>
      <c r="BU221" s="135"/>
      <c r="BV221" s="135"/>
      <c r="BW221" s="135"/>
      <c r="BX221" s="135"/>
      <c r="BY221" s="135"/>
      <c r="BZ221" s="135"/>
      <c r="CA221" s="135"/>
      <c r="CB221" s="135"/>
      <c r="CC221" s="135"/>
      <c r="CD221" s="135"/>
      <c r="CE221" s="135"/>
      <c r="CF221" s="135"/>
    </row>
    <row r="222" spans="1:84" s="161" customFormat="1" x14ac:dyDescent="0.25">
      <c r="A222" s="231" t="s">
        <v>601</v>
      </c>
      <c r="B222" s="195" t="s">
        <v>602</v>
      </c>
      <c r="C222" s="194">
        <v>25</v>
      </c>
      <c r="D222" s="166">
        <v>27.5</v>
      </c>
      <c r="E222" s="167">
        <f>+(D222-C222)/C222</f>
        <v>0.1</v>
      </c>
      <c r="F222" s="168">
        <f>D222</f>
        <v>27.5</v>
      </c>
      <c r="G222" s="169">
        <f>ROUNDUP(F222*1.03,1)</f>
        <v>28.400000000000002</v>
      </c>
      <c r="H222" s="167">
        <f>+(G222-F222)/F222</f>
        <v>3.2727272727272806E-2</v>
      </c>
      <c r="I222" s="168">
        <f>G222</f>
        <v>28.400000000000002</v>
      </c>
      <c r="J222" s="169">
        <f>ROUNDUP(I222*1.03,1)</f>
        <v>29.3</v>
      </c>
      <c r="K222" s="167">
        <f>+(J222-I222)/I222</f>
        <v>3.1690140845070373E-2</v>
      </c>
      <c r="L222" s="168">
        <f>J222</f>
        <v>29.3</v>
      </c>
      <c r="M222" s="169">
        <f>ROUNDUP(L222*1.03,1)</f>
        <v>30.200000000000003</v>
      </c>
      <c r="N222" s="167">
        <f>+(M222-L222)/L222</f>
        <v>3.0716723549488126E-2</v>
      </c>
      <c r="O222" s="168">
        <f>M222</f>
        <v>30.200000000000003</v>
      </c>
      <c r="P222" s="169">
        <v>33.299999999999997</v>
      </c>
      <c r="Q222" s="169">
        <f>ROUNDUP(P222*1.1,1)</f>
        <v>36.700000000000003</v>
      </c>
      <c r="R222" s="167">
        <f>+(Q222-P222)/P222</f>
        <v>0.10210210210210229</v>
      </c>
      <c r="S222" s="209" t="s">
        <v>384</v>
      </c>
      <c r="T222" s="209" t="s">
        <v>603</v>
      </c>
      <c r="U222" s="160" t="s">
        <v>13</v>
      </c>
      <c r="V222" s="135"/>
      <c r="W222" s="136"/>
      <c r="X222" s="136"/>
      <c r="AA222" s="135"/>
      <c r="AB222" s="162"/>
      <c r="AC222" s="170" t="str">
        <f>IF(AB222=0,"N/A",(AB222-P222)/P222)</f>
        <v>N/A</v>
      </c>
      <c r="AD222" s="163"/>
      <c r="AE222" s="135"/>
      <c r="AF222" s="135"/>
      <c r="AG222" s="135"/>
      <c r="AH222" s="135"/>
      <c r="AI222" s="135"/>
      <c r="AJ222" s="135"/>
      <c r="AK222" s="135"/>
      <c r="AL222" s="135"/>
      <c r="AM222" s="135"/>
      <c r="AN222" s="135"/>
      <c r="AO222" s="135"/>
      <c r="AP222" s="135"/>
      <c r="AQ222" s="135"/>
      <c r="AR222" s="135"/>
      <c r="AS222" s="135"/>
      <c r="AT222" s="135"/>
      <c r="AU222" s="135"/>
      <c r="AV222" s="135"/>
      <c r="AW222" s="135"/>
      <c r="AX222" s="135"/>
      <c r="AY222" s="135"/>
      <c r="AZ222" s="135"/>
      <c r="BA222" s="135"/>
      <c r="BB222" s="135"/>
      <c r="BC222" s="135"/>
      <c r="BD222" s="135"/>
      <c r="BE222" s="135"/>
      <c r="BF222" s="135"/>
      <c r="BG222" s="135"/>
      <c r="BH222" s="135"/>
      <c r="BI222" s="135"/>
      <c r="BJ222" s="135"/>
      <c r="BK222" s="135"/>
      <c r="BL222" s="135"/>
      <c r="BM222" s="135"/>
      <c r="BN222" s="135"/>
      <c r="BO222" s="135"/>
      <c r="BP222" s="135"/>
      <c r="BQ222" s="135"/>
      <c r="BR222" s="135"/>
      <c r="BS222" s="135"/>
      <c r="BT222" s="135"/>
      <c r="BU222" s="135"/>
      <c r="BV222" s="135"/>
      <c r="BW222" s="135"/>
      <c r="BX222" s="135"/>
      <c r="BY222" s="135"/>
      <c r="BZ222" s="135"/>
      <c r="CA222" s="135"/>
      <c r="CB222" s="135"/>
      <c r="CC222" s="135"/>
      <c r="CD222" s="135"/>
      <c r="CE222" s="135"/>
      <c r="CF222" s="135"/>
    </row>
    <row r="223" spans="1:84" s="161" customFormat="1" ht="28.5" x14ac:dyDescent="0.25">
      <c r="A223" s="231" t="s">
        <v>604</v>
      </c>
      <c r="B223" s="195" t="s">
        <v>605</v>
      </c>
      <c r="C223" s="419">
        <v>30</v>
      </c>
      <c r="D223" s="166">
        <v>33</v>
      </c>
      <c r="E223" s="167">
        <f>+(D223-C223)/C223</f>
        <v>0.1</v>
      </c>
      <c r="F223" s="168">
        <f>D223</f>
        <v>33</v>
      </c>
      <c r="G223" s="169">
        <f>ROUNDUP(F223*1.03,1)</f>
        <v>34</v>
      </c>
      <c r="H223" s="167">
        <f>+(G223-F223)/F223</f>
        <v>3.0303030303030304E-2</v>
      </c>
      <c r="I223" s="168">
        <f>G223</f>
        <v>34</v>
      </c>
      <c r="J223" s="169">
        <f>ROUNDUP(I223*1.03,1)</f>
        <v>35.1</v>
      </c>
      <c r="K223" s="167">
        <f>+(J223-I223)/I223</f>
        <v>3.2352941176470633E-2</v>
      </c>
      <c r="L223" s="168">
        <f>J223</f>
        <v>35.1</v>
      </c>
      <c r="M223" s="169">
        <v>118</v>
      </c>
      <c r="N223" s="167">
        <f>+(M223-L223)/L223</f>
        <v>2.3618233618233617</v>
      </c>
      <c r="O223" s="168">
        <f>M223</f>
        <v>118</v>
      </c>
      <c r="P223" s="169">
        <v>130</v>
      </c>
      <c r="Q223" s="169">
        <f>ROUNDUP(P223*1.1,1)</f>
        <v>143</v>
      </c>
      <c r="R223" s="167">
        <f>+(Q223-P223)/P223</f>
        <v>0.1</v>
      </c>
      <c r="S223" s="209" t="s">
        <v>384</v>
      </c>
      <c r="T223" s="209"/>
      <c r="U223" s="160" t="s">
        <v>13</v>
      </c>
      <c r="V223" s="135"/>
      <c r="W223" s="136"/>
      <c r="X223" s="136"/>
      <c r="Y223" s="420">
        <v>118</v>
      </c>
      <c r="Z223" s="421" t="s">
        <v>606</v>
      </c>
      <c r="AA223" s="135"/>
      <c r="AB223" s="162"/>
      <c r="AC223" s="170" t="str">
        <f>IF(AB223=0,"N/A",(AB223-P223)/P223)</f>
        <v>N/A</v>
      </c>
      <c r="AD223" s="163"/>
      <c r="AE223" s="135"/>
      <c r="AF223" s="135"/>
      <c r="AG223" s="135"/>
      <c r="AH223" s="135"/>
      <c r="AI223" s="135"/>
      <c r="AJ223" s="135"/>
      <c r="AK223" s="135"/>
      <c r="AL223" s="135"/>
      <c r="AM223" s="135"/>
      <c r="AN223" s="135"/>
      <c r="AO223" s="135"/>
      <c r="AP223" s="135"/>
      <c r="AQ223" s="135"/>
      <c r="AR223" s="135"/>
      <c r="AS223" s="135"/>
      <c r="AT223" s="135"/>
      <c r="AU223" s="135"/>
      <c r="AV223" s="135"/>
      <c r="AW223" s="135"/>
      <c r="AX223" s="135"/>
      <c r="AY223" s="135"/>
      <c r="AZ223" s="135"/>
      <c r="BA223" s="135"/>
      <c r="BB223" s="135"/>
      <c r="BC223" s="135"/>
      <c r="BD223" s="135"/>
      <c r="BE223" s="135"/>
      <c r="BF223" s="135"/>
      <c r="BG223" s="135"/>
      <c r="BH223" s="135"/>
      <c r="BI223" s="135"/>
      <c r="BJ223" s="135"/>
      <c r="BK223" s="135"/>
      <c r="BL223" s="135"/>
      <c r="BM223" s="135"/>
      <c r="BN223" s="135"/>
      <c r="BO223" s="135"/>
      <c r="BP223" s="135"/>
      <c r="BQ223" s="135"/>
      <c r="BR223" s="135"/>
      <c r="BS223" s="135"/>
      <c r="BT223" s="135"/>
      <c r="BU223" s="135"/>
      <c r="BV223" s="135"/>
      <c r="BW223" s="135"/>
      <c r="BX223" s="135"/>
      <c r="BY223" s="135"/>
      <c r="BZ223" s="135"/>
      <c r="CA223" s="135"/>
      <c r="CB223" s="135"/>
      <c r="CC223" s="135"/>
      <c r="CD223" s="135"/>
      <c r="CE223" s="135"/>
      <c r="CF223" s="135"/>
    </row>
    <row r="224" spans="1:84" s="161" customFormat="1" x14ac:dyDescent="0.25">
      <c r="A224" s="231" t="s">
        <v>607</v>
      </c>
      <c r="B224" s="195" t="s">
        <v>605</v>
      </c>
      <c r="C224" s="419">
        <v>150</v>
      </c>
      <c r="D224" s="166">
        <v>150</v>
      </c>
      <c r="E224" s="167">
        <f>+(D224-C224)/C224</f>
        <v>0</v>
      </c>
      <c r="F224" s="168">
        <f>D224</f>
        <v>150</v>
      </c>
      <c r="G224" s="169">
        <f>ROUNDUP(F224*1.03,1)</f>
        <v>154.5</v>
      </c>
      <c r="H224" s="167">
        <f>+(G224-F224)/F224</f>
        <v>0.03</v>
      </c>
      <c r="I224" s="168">
        <f>G224</f>
        <v>154.5</v>
      </c>
      <c r="J224" s="169">
        <f>ROUNDUP(I224*1.03,1)</f>
        <v>159.19999999999999</v>
      </c>
      <c r="K224" s="167">
        <f>+(J224-I224)/I224</f>
        <v>3.0420711974109959E-2</v>
      </c>
      <c r="L224" s="168">
        <f>J224</f>
        <v>159.19999999999999</v>
      </c>
      <c r="M224" s="169">
        <f>ROUNDUP(L224*1.03,1)</f>
        <v>164</v>
      </c>
      <c r="N224" s="167">
        <f>+(M224-L224)/L224</f>
        <v>3.0150753768844296E-2</v>
      </c>
      <c r="O224" s="168">
        <f>M224</f>
        <v>164</v>
      </c>
      <c r="P224" s="169">
        <v>180</v>
      </c>
      <c r="Q224" s="169">
        <f>ROUNDUP(P224*1.1,1)</f>
        <v>198</v>
      </c>
      <c r="R224" s="167">
        <f>+(Q224-P224)/P224</f>
        <v>0.1</v>
      </c>
      <c r="S224" s="209" t="s">
        <v>384</v>
      </c>
      <c r="T224" s="209"/>
      <c r="U224" s="160" t="s">
        <v>13</v>
      </c>
      <c r="V224" s="135"/>
      <c r="W224" s="136"/>
      <c r="X224" s="136"/>
      <c r="AA224" s="135"/>
      <c r="AB224" s="162"/>
      <c r="AC224" s="170" t="str">
        <f>IF(AB224=0,"N/A",(AB224-P224)/P224)</f>
        <v>N/A</v>
      </c>
      <c r="AD224" s="163"/>
      <c r="AE224" s="135"/>
      <c r="AF224" s="135"/>
      <c r="AG224" s="135"/>
      <c r="AH224" s="135"/>
      <c r="AI224" s="135"/>
      <c r="AJ224" s="135"/>
      <c r="AK224" s="135"/>
      <c r="AL224" s="135"/>
      <c r="AM224" s="135"/>
      <c r="AN224" s="135"/>
      <c r="AO224" s="135"/>
      <c r="AP224" s="135"/>
      <c r="AQ224" s="135"/>
      <c r="AR224" s="135"/>
      <c r="AS224" s="135"/>
      <c r="AT224" s="135"/>
      <c r="AU224" s="135"/>
      <c r="AV224" s="135"/>
      <c r="AW224" s="135"/>
      <c r="AX224" s="135"/>
      <c r="AY224" s="135"/>
      <c r="AZ224" s="135"/>
      <c r="BA224" s="135"/>
      <c r="BB224" s="135"/>
      <c r="BC224" s="135"/>
      <c r="BD224" s="135"/>
      <c r="BE224" s="135"/>
      <c r="BF224" s="135"/>
      <c r="BG224" s="135"/>
      <c r="BH224" s="135"/>
      <c r="BI224" s="135"/>
      <c r="BJ224" s="135"/>
      <c r="BK224" s="135"/>
      <c r="BL224" s="135"/>
      <c r="BM224" s="135"/>
      <c r="BN224" s="135"/>
      <c r="BO224" s="135"/>
      <c r="BP224" s="135"/>
      <c r="BQ224" s="135"/>
      <c r="BR224" s="135"/>
      <c r="BS224" s="135"/>
      <c r="BT224" s="135"/>
      <c r="BU224" s="135"/>
      <c r="BV224" s="135"/>
      <c r="BW224" s="135"/>
      <c r="BX224" s="135"/>
      <c r="BY224" s="135"/>
      <c r="BZ224" s="135"/>
      <c r="CA224" s="135"/>
      <c r="CB224" s="135"/>
      <c r="CC224" s="135"/>
      <c r="CD224" s="135"/>
      <c r="CE224" s="135"/>
      <c r="CF224" s="135"/>
    </row>
    <row r="225" spans="1:84" s="161" customFormat="1" ht="28.5" x14ac:dyDescent="0.25">
      <c r="A225" s="231" t="s">
        <v>608</v>
      </c>
      <c r="B225" s="195" t="s">
        <v>609</v>
      </c>
      <c r="C225" s="194">
        <v>80</v>
      </c>
      <c r="D225" s="166">
        <v>80</v>
      </c>
      <c r="E225" s="167">
        <f>+(D225-C225)/C225</f>
        <v>0</v>
      </c>
      <c r="F225" s="168">
        <f>D225</f>
        <v>80</v>
      </c>
      <c r="G225" s="169">
        <f>ROUNDUP(F225*1.03,1)</f>
        <v>82.4</v>
      </c>
      <c r="H225" s="167">
        <f>+(G225-F225)/F225</f>
        <v>3.0000000000000072E-2</v>
      </c>
      <c r="I225" s="168">
        <f>G225</f>
        <v>82.4</v>
      </c>
      <c r="J225" s="169">
        <f>ROUNDUP(I225*1.03,1)</f>
        <v>84.899999999999991</v>
      </c>
      <c r="K225" s="167">
        <f>+(J225-I225)/I225</f>
        <v>3.0339805825242545E-2</v>
      </c>
      <c r="L225" s="168">
        <f>J225</f>
        <v>84.899999999999991</v>
      </c>
      <c r="M225" s="169">
        <v>143</v>
      </c>
      <c r="N225" s="167">
        <f>+(M225-L225)/L225</f>
        <v>0.68433451118963506</v>
      </c>
      <c r="O225" s="168">
        <f>M225</f>
        <v>143</v>
      </c>
      <c r="P225" s="169">
        <v>157</v>
      </c>
      <c r="Q225" s="169">
        <f>ROUNDUP(P225*1.1,1)</f>
        <v>172.7</v>
      </c>
      <c r="R225" s="167">
        <f>+(Q225-P225)/P225</f>
        <v>9.9999999999999922E-2</v>
      </c>
      <c r="S225" s="209" t="s">
        <v>384</v>
      </c>
      <c r="T225" s="209" t="s">
        <v>610</v>
      </c>
      <c r="U225" s="160" t="s">
        <v>13</v>
      </c>
      <c r="V225" s="135"/>
      <c r="W225" s="136"/>
      <c r="X225" s="136"/>
      <c r="Y225" s="420">
        <v>143</v>
      </c>
      <c r="Z225" s="421" t="s">
        <v>606</v>
      </c>
      <c r="AA225" s="135"/>
      <c r="AB225" s="162"/>
      <c r="AC225" s="170" t="str">
        <f>IF(AB225=0,"N/A",(AB225-P225)/P225)</f>
        <v>N/A</v>
      </c>
      <c r="AD225" s="163"/>
      <c r="AE225" s="135"/>
      <c r="AF225" s="135"/>
      <c r="AG225" s="135"/>
      <c r="AH225" s="135"/>
      <c r="AI225" s="135"/>
      <c r="AJ225" s="135"/>
      <c r="AK225" s="135"/>
      <c r="AL225" s="135"/>
      <c r="AM225" s="135"/>
      <c r="AN225" s="135"/>
      <c r="AO225" s="135"/>
      <c r="AP225" s="135"/>
      <c r="AQ225" s="135"/>
      <c r="AR225" s="135"/>
      <c r="AS225" s="135"/>
      <c r="AT225" s="135"/>
      <c r="AU225" s="135"/>
      <c r="AV225" s="135"/>
      <c r="AW225" s="135"/>
      <c r="AX225" s="135"/>
      <c r="AY225" s="135"/>
      <c r="AZ225" s="135"/>
      <c r="BA225" s="135"/>
      <c r="BB225" s="135"/>
      <c r="BC225" s="135"/>
      <c r="BD225" s="135"/>
      <c r="BE225" s="135"/>
      <c r="BF225" s="135"/>
      <c r="BG225" s="135"/>
      <c r="BH225" s="135"/>
      <c r="BI225" s="135"/>
      <c r="BJ225" s="135"/>
      <c r="BK225" s="135"/>
      <c r="BL225" s="135"/>
      <c r="BM225" s="135"/>
      <c r="BN225" s="135"/>
      <c r="BO225" s="135"/>
      <c r="BP225" s="135"/>
      <c r="BQ225" s="135"/>
      <c r="BR225" s="135"/>
      <c r="BS225" s="135"/>
      <c r="BT225" s="135"/>
      <c r="BU225" s="135"/>
      <c r="BV225" s="135"/>
      <c r="BW225" s="135"/>
      <c r="BX225" s="135"/>
      <c r="BY225" s="135"/>
      <c r="BZ225" s="135"/>
      <c r="CA225" s="135"/>
      <c r="CB225" s="135"/>
      <c r="CC225" s="135"/>
      <c r="CD225" s="135"/>
      <c r="CE225" s="135"/>
      <c r="CF225" s="135"/>
    </row>
    <row r="226" spans="1:84" s="423" customFormat="1" ht="28.5" x14ac:dyDescent="0.25">
      <c r="A226" s="398" t="s">
        <v>611</v>
      </c>
      <c r="B226" s="195" t="s">
        <v>612</v>
      </c>
      <c r="C226" s="194"/>
      <c r="D226" s="166"/>
      <c r="E226" s="203"/>
      <c r="F226" s="422"/>
      <c r="G226" s="169"/>
      <c r="H226" s="203"/>
      <c r="I226" s="422"/>
      <c r="J226" s="169"/>
      <c r="K226" s="203"/>
      <c r="L226" s="422"/>
      <c r="M226" s="169"/>
      <c r="N226" s="203"/>
      <c r="O226" s="422"/>
      <c r="P226" s="169"/>
      <c r="Q226" s="169"/>
      <c r="R226" s="203"/>
      <c r="S226" s="209"/>
      <c r="T226" s="209"/>
      <c r="U226" s="210"/>
      <c r="V226" s="135"/>
      <c r="W226" s="136"/>
      <c r="X226" s="136"/>
      <c r="Y226" s="161"/>
      <c r="Z226" s="161"/>
      <c r="AA226" s="135"/>
      <c r="AB226" s="162"/>
      <c r="AC226" s="170"/>
      <c r="AD226" s="163"/>
      <c r="AE226" s="135"/>
      <c r="AF226" s="135"/>
      <c r="AG226" s="135"/>
      <c r="AH226" s="135"/>
      <c r="AI226" s="135"/>
      <c r="AJ226" s="135"/>
      <c r="AK226" s="135"/>
      <c r="AL226" s="135"/>
      <c r="AM226" s="135"/>
      <c r="AN226" s="135"/>
      <c r="AO226" s="135"/>
      <c r="AP226" s="135"/>
      <c r="AQ226" s="135"/>
      <c r="AR226" s="135"/>
      <c r="AS226" s="135"/>
      <c r="AT226" s="135"/>
      <c r="AU226" s="135"/>
      <c r="AV226" s="135"/>
      <c r="AW226" s="135"/>
      <c r="AX226" s="135"/>
      <c r="AY226" s="135"/>
      <c r="AZ226" s="135"/>
      <c r="BA226" s="135"/>
      <c r="BB226" s="135"/>
      <c r="BC226" s="135"/>
      <c r="BD226" s="135"/>
      <c r="BE226" s="135"/>
      <c r="BF226" s="135"/>
      <c r="BG226" s="135"/>
      <c r="BH226" s="135"/>
      <c r="BI226" s="135"/>
      <c r="BJ226" s="135"/>
      <c r="BK226" s="135"/>
      <c r="BL226" s="135"/>
      <c r="BM226" s="135"/>
      <c r="BN226" s="135"/>
      <c r="BO226" s="135"/>
      <c r="BP226" s="135"/>
      <c r="BQ226" s="135"/>
      <c r="BR226" s="135"/>
      <c r="BS226" s="135"/>
      <c r="BT226" s="135"/>
      <c r="BU226" s="135"/>
      <c r="BV226" s="135"/>
      <c r="BW226" s="135"/>
      <c r="BX226" s="135"/>
      <c r="BY226" s="135"/>
      <c r="BZ226" s="135"/>
      <c r="CA226" s="135"/>
      <c r="CB226" s="135"/>
      <c r="CC226" s="135"/>
      <c r="CD226" s="135"/>
      <c r="CE226" s="135"/>
      <c r="CF226" s="135"/>
    </row>
    <row r="227" spans="1:84" s="423" customFormat="1" ht="57" x14ac:dyDescent="0.25">
      <c r="A227" s="402"/>
      <c r="B227" s="209" t="s">
        <v>613</v>
      </c>
      <c r="C227" s="194">
        <v>100</v>
      </c>
      <c r="D227" s="166">
        <v>105</v>
      </c>
      <c r="E227" s="167">
        <f>+(D227-C227)/C227</f>
        <v>0.05</v>
      </c>
      <c r="F227" s="168">
        <f>D227</f>
        <v>105</v>
      </c>
      <c r="G227" s="169">
        <f>ROUNDUP(F227*1.03,1)</f>
        <v>108.19999999999999</v>
      </c>
      <c r="H227" s="167">
        <f>+(G227-F227)/F227</f>
        <v>3.0476190476190369E-2</v>
      </c>
      <c r="I227" s="168">
        <f>G227</f>
        <v>108.19999999999999</v>
      </c>
      <c r="J227" s="169">
        <f>ROUNDUP(I227*1.03,1)</f>
        <v>111.5</v>
      </c>
      <c r="K227" s="167">
        <f>+(J227-I227)/I227</f>
        <v>3.0499075785582364E-2</v>
      </c>
      <c r="L227" s="168">
        <f>J227</f>
        <v>111.5</v>
      </c>
      <c r="M227" s="169">
        <v>117</v>
      </c>
      <c r="N227" s="167">
        <f>+(M227-L227)/L227</f>
        <v>4.9327354260089683E-2</v>
      </c>
      <c r="O227" s="168">
        <f>M227</f>
        <v>117</v>
      </c>
      <c r="P227" s="169">
        <v>129</v>
      </c>
      <c r="Q227" s="169">
        <f>ROUNDUP(P227*1.1,1)</f>
        <v>141.9</v>
      </c>
      <c r="R227" s="167">
        <f>+(Q227-P227)/P227</f>
        <v>0.10000000000000005</v>
      </c>
      <c r="S227" s="209" t="s">
        <v>384</v>
      </c>
      <c r="T227" s="209" t="s">
        <v>614</v>
      </c>
      <c r="U227" s="160" t="s">
        <v>13</v>
      </c>
      <c r="V227" s="135"/>
      <c r="W227" s="136"/>
      <c r="X227" s="136"/>
      <c r="Y227" s="420">
        <v>117</v>
      </c>
      <c r="Z227" s="421" t="s">
        <v>615</v>
      </c>
      <c r="AA227" s="135"/>
      <c r="AB227" s="162"/>
      <c r="AC227" s="170" t="str">
        <f>IF(AB227=0,"N/A",(AB227-P227)/P227)</f>
        <v>N/A</v>
      </c>
      <c r="AD227" s="163"/>
      <c r="AE227" s="135"/>
      <c r="AF227" s="135"/>
      <c r="AG227" s="135"/>
      <c r="AH227" s="135"/>
      <c r="AI227" s="135"/>
      <c r="AJ227" s="135"/>
      <c r="AK227" s="135"/>
      <c r="AL227" s="135"/>
      <c r="AM227" s="135"/>
      <c r="AN227" s="135"/>
      <c r="AO227" s="135"/>
      <c r="AP227" s="135"/>
      <c r="AQ227" s="135"/>
      <c r="AR227" s="135"/>
      <c r="AS227" s="135"/>
      <c r="AT227" s="135"/>
      <c r="AU227" s="135"/>
      <c r="AV227" s="135"/>
      <c r="AW227" s="135"/>
      <c r="AX227" s="135"/>
      <c r="AY227" s="135"/>
      <c r="AZ227" s="135"/>
      <c r="BA227" s="135"/>
      <c r="BB227" s="135"/>
      <c r="BC227" s="135"/>
      <c r="BD227" s="135"/>
      <c r="BE227" s="135"/>
      <c r="BF227" s="135"/>
      <c r="BG227" s="135"/>
      <c r="BH227" s="135"/>
      <c r="BI227" s="135"/>
      <c r="BJ227" s="135"/>
      <c r="BK227" s="135"/>
      <c r="BL227" s="135"/>
      <c r="BM227" s="135"/>
      <c r="BN227" s="135"/>
      <c r="BO227" s="135"/>
      <c r="BP227" s="135"/>
      <c r="BQ227" s="135"/>
      <c r="BR227" s="135"/>
      <c r="BS227" s="135"/>
      <c r="BT227" s="135"/>
      <c r="BU227" s="135"/>
      <c r="BV227" s="135"/>
      <c r="BW227" s="135"/>
      <c r="BX227" s="135"/>
      <c r="BY227" s="135"/>
      <c r="BZ227" s="135"/>
      <c r="CA227" s="135"/>
      <c r="CB227" s="135"/>
      <c r="CC227" s="135"/>
      <c r="CD227" s="135"/>
      <c r="CE227" s="135"/>
      <c r="CF227" s="135"/>
    </row>
    <row r="228" spans="1:84" s="423" customFormat="1" ht="42.75" x14ac:dyDescent="0.25">
      <c r="A228" s="403"/>
      <c r="B228" s="209" t="s">
        <v>616</v>
      </c>
      <c r="C228" s="194">
        <v>70</v>
      </c>
      <c r="D228" s="166">
        <v>72.5</v>
      </c>
      <c r="E228" s="167">
        <f>+(D228-C228)/C228</f>
        <v>3.5714285714285712E-2</v>
      </c>
      <c r="F228" s="168">
        <f>D228</f>
        <v>72.5</v>
      </c>
      <c r="G228" s="169">
        <f>ROUNDUP(F228*1.03,1)</f>
        <v>74.699999999999989</v>
      </c>
      <c r="H228" s="167">
        <f>+(G228-F228)/F228</f>
        <v>3.0344827586206741E-2</v>
      </c>
      <c r="I228" s="168">
        <f>G228</f>
        <v>74.699999999999989</v>
      </c>
      <c r="J228" s="169">
        <f>ROUNDUP(I228*1.03,1)</f>
        <v>77</v>
      </c>
      <c r="K228" s="167">
        <f>+(J228-I228)/I228</f>
        <v>3.0789825970549019E-2</v>
      </c>
      <c r="L228" s="168">
        <f>J228</f>
        <v>77</v>
      </c>
      <c r="M228" s="169">
        <v>80</v>
      </c>
      <c r="N228" s="167">
        <f>+(M228-L228)/L228</f>
        <v>3.896103896103896E-2</v>
      </c>
      <c r="O228" s="168">
        <f>M228</f>
        <v>80</v>
      </c>
      <c r="P228" s="169">
        <v>88</v>
      </c>
      <c r="Q228" s="169">
        <f>ROUNDUP(P228*1.1,1)</f>
        <v>96.8</v>
      </c>
      <c r="R228" s="167">
        <f>+(Q228-P228)/P228</f>
        <v>9.9999999999999964E-2</v>
      </c>
      <c r="S228" s="209" t="s">
        <v>384</v>
      </c>
      <c r="T228" s="209" t="s">
        <v>614</v>
      </c>
      <c r="U228" s="160" t="s">
        <v>13</v>
      </c>
      <c r="V228" s="135"/>
      <c r="W228" s="136"/>
      <c r="X228" s="136"/>
      <c r="Y228" s="420">
        <v>80</v>
      </c>
      <c r="Z228" s="421" t="s">
        <v>617</v>
      </c>
      <c r="AA228" s="135"/>
      <c r="AB228" s="162"/>
      <c r="AC228" s="170" t="str">
        <f>IF(AB228=0,"N/A",(AB228-P228)/P228)</f>
        <v>N/A</v>
      </c>
      <c r="AD228" s="163"/>
      <c r="AE228" s="135"/>
      <c r="AF228" s="135"/>
      <c r="AG228" s="135"/>
      <c r="AH228" s="135"/>
      <c r="AI228" s="135"/>
      <c r="AJ228" s="135"/>
      <c r="AK228" s="135"/>
      <c r="AL228" s="135"/>
      <c r="AM228" s="135"/>
      <c r="AN228" s="135"/>
      <c r="AO228" s="135"/>
      <c r="AP228" s="135"/>
      <c r="AQ228" s="135"/>
      <c r="AR228" s="135"/>
      <c r="AS228" s="135"/>
      <c r="AT228" s="135"/>
      <c r="AU228" s="135"/>
      <c r="AV228" s="135"/>
      <c r="AW228" s="135"/>
      <c r="AX228" s="135"/>
      <c r="AY228" s="135"/>
      <c r="AZ228" s="135"/>
      <c r="BA228" s="135"/>
      <c r="BB228" s="135"/>
      <c r="BC228" s="135"/>
      <c r="BD228" s="135"/>
      <c r="BE228" s="135"/>
      <c r="BF228" s="135"/>
      <c r="BG228" s="135"/>
      <c r="BH228" s="135"/>
      <c r="BI228" s="135"/>
      <c r="BJ228" s="135"/>
      <c r="BK228" s="135"/>
      <c r="BL228" s="135"/>
      <c r="BM228" s="135"/>
      <c r="BN228" s="135"/>
      <c r="BO228" s="135"/>
      <c r="BP228" s="135"/>
      <c r="BQ228" s="135"/>
      <c r="BR228" s="135"/>
      <c r="BS228" s="135"/>
      <c r="BT228" s="135"/>
      <c r="BU228" s="135"/>
      <c r="BV228" s="135"/>
      <c r="BW228" s="135"/>
      <c r="BX228" s="135"/>
      <c r="BY228" s="135"/>
      <c r="BZ228" s="135"/>
      <c r="CA228" s="135"/>
      <c r="CB228" s="135"/>
      <c r="CC228" s="135"/>
      <c r="CD228" s="135"/>
      <c r="CE228" s="135"/>
      <c r="CF228" s="135"/>
    </row>
    <row r="229" spans="1:84" s="423" customFormat="1" ht="57" x14ac:dyDescent="0.25">
      <c r="A229" s="192" t="s">
        <v>618</v>
      </c>
      <c r="B229" s="193"/>
      <c r="C229" s="419">
        <v>30</v>
      </c>
      <c r="D229" s="419">
        <v>30</v>
      </c>
      <c r="E229" s="167">
        <f>+(D229-C229)/C229</f>
        <v>0</v>
      </c>
      <c r="F229" s="168">
        <f>D229</f>
        <v>30</v>
      </c>
      <c r="G229" s="169">
        <f>ROUNDUP(F229*1.03,1)</f>
        <v>30.9</v>
      </c>
      <c r="H229" s="167">
        <f>+(G229-F229)/F229</f>
        <v>2.9999999999999954E-2</v>
      </c>
      <c r="I229" s="168">
        <f>G229</f>
        <v>30.9</v>
      </c>
      <c r="J229" s="169">
        <f>ROUNDUP(I229*1.03,1)</f>
        <v>31.900000000000002</v>
      </c>
      <c r="K229" s="167">
        <f>+(J229-I229)/I229</f>
        <v>3.2362459546925681E-2</v>
      </c>
      <c r="L229" s="168">
        <f>J229</f>
        <v>31.900000000000002</v>
      </c>
      <c r="M229" s="169">
        <f>ROUNDUP(L229*1.03,1)</f>
        <v>32.9</v>
      </c>
      <c r="N229" s="167">
        <f>+(M229-L229)/L229</f>
        <v>3.1347962382445027E-2</v>
      </c>
      <c r="O229" s="168">
        <f>M229</f>
        <v>32.9</v>
      </c>
      <c r="P229" s="169">
        <v>36.299999999999997</v>
      </c>
      <c r="Q229" s="169">
        <f>ROUNDUP(P229*1.1,1)</f>
        <v>40</v>
      </c>
      <c r="R229" s="167">
        <f>+(Q229-P229)/P229</f>
        <v>0.10192837465564747</v>
      </c>
      <c r="S229" s="209" t="s">
        <v>384</v>
      </c>
      <c r="T229" s="209" t="s">
        <v>619</v>
      </c>
      <c r="U229" s="160" t="s">
        <v>13</v>
      </c>
      <c r="V229" s="135"/>
      <c r="W229" s="136"/>
      <c r="X229" s="136"/>
      <c r="Y229" s="161"/>
      <c r="Z229" s="161"/>
      <c r="AA229" s="135"/>
      <c r="AB229" s="162"/>
      <c r="AC229" s="170" t="str">
        <f>IF(AB229=0,"N/A",(AB229-P229)/P229)</f>
        <v>N/A</v>
      </c>
      <c r="AD229" s="163"/>
      <c r="AE229" s="135"/>
      <c r="AF229" s="135"/>
      <c r="AG229" s="135"/>
      <c r="AH229" s="135"/>
      <c r="AI229" s="135"/>
      <c r="AJ229" s="135"/>
      <c r="AK229" s="135"/>
      <c r="AL229" s="135"/>
      <c r="AM229" s="135"/>
      <c r="AN229" s="135"/>
      <c r="AO229" s="135"/>
      <c r="AP229" s="135"/>
      <c r="AQ229" s="135"/>
      <c r="AR229" s="135"/>
      <c r="AS229" s="135"/>
      <c r="AT229" s="135"/>
      <c r="AU229" s="135"/>
      <c r="AV229" s="135"/>
      <c r="AW229" s="135"/>
      <c r="AX229" s="135"/>
      <c r="AY229" s="135"/>
      <c r="AZ229" s="135"/>
      <c r="BA229" s="135"/>
      <c r="BB229" s="135"/>
      <c r="BC229" s="135"/>
      <c r="BD229" s="135"/>
      <c r="BE229" s="135"/>
      <c r="BF229" s="135"/>
      <c r="BG229" s="135"/>
      <c r="BH229" s="135"/>
      <c r="BI229" s="135"/>
      <c r="BJ229" s="135"/>
      <c r="BK229" s="135"/>
      <c r="BL229" s="135"/>
      <c r="BM229" s="135"/>
      <c r="BN229" s="135"/>
      <c r="BO229" s="135"/>
      <c r="BP229" s="135"/>
      <c r="BQ229" s="135"/>
      <c r="BR229" s="135"/>
      <c r="BS229" s="135"/>
      <c r="BT229" s="135"/>
      <c r="BU229" s="135"/>
      <c r="BV229" s="135"/>
      <c r="BW229" s="135"/>
      <c r="BX229" s="135"/>
      <c r="BY229" s="135"/>
      <c r="BZ229" s="135"/>
      <c r="CA229" s="135"/>
      <c r="CB229" s="135"/>
      <c r="CC229" s="135"/>
      <c r="CD229" s="135"/>
      <c r="CE229" s="135"/>
      <c r="CF229" s="135"/>
    </row>
    <row r="230" spans="1:84" s="423" customFormat="1" ht="15" x14ac:dyDescent="0.25">
      <c r="A230" s="373" t="s">
        <v>620</v>
      </c>
      <c r="B230" s="219"/>
      <c r="C230" s="219"/>
      <c r="D230" s="219"/>
      <c r="E230" s="219"/>
      <c r="F230" s="219"/>
      <c r="G230" s="219"/>
      <c r="H230" s="219"/>
      <c r="I230" s="219"/>
      <c r="J230" s="219"/>
      <c r="K230" s="219"/>
      <c r="L230" s="219"/>
      <c r="M230" s="219"/>
      <c r="N230" s="219"/>
      <c r="O230" s="219"/>
      <c r="P230" s="219"/>
      <c r="Q230" s="219"/>
      <c r="R230" s="219"/>
      <c r="S230" s="219"/>
      <c r="T230" s="219"/>
      <c r="U230" s="424"/>
      <c r="V230" s="135"/>
      <c r="W230" s="136"/>
      <c r="X230" s="136"/>
      <c r="Y230" s="161"/>
      <c r="Z230" s="161"/>
      <c r="AA230" s="135"/>
      <c r="AB230" s="162"/>
      <c r="AC230" s="170"/>
      <c r="AD230" s="163"/>
      <c r="AE230" s="135"/>
      <c r="AF230" s="135"/>
      <c r="AG230" s="135"/>
      <c r="AH230" s="135"/>
      <c r="AI230" s="135"/>
      <c r="AJ230" s="135"/>
      <c r="AK230" s="135"/>
      <c r="AL230" s="135"/>
      <c r="AM230" s="135"/>
      <c r="AN230" s="135"/>
      <c r="AO230" s="135"/>
      <c r="AP230" s="135"/>
      <c r="AQ230" s="135"/>
      <c r="AR230" s="135"/>
      <c r="AS230" s="135"/>
      <c r="AT230" s="135"/>
      <c r="AU230" s="135"/>
      <c r="AV230" s="135"/>
      <c r="AW230" s="135"/>
      <c r="AX230" s="135"/>
      <c r="AY230" s="135"/>
      <c r="AZ230" s="135"/>
      <c r="BA230" s="135"/>
      <c r="BB230" s="135"/>
      <c r="BC230" s="135"/>
      <c r="BD230" s="135"/>
      <c r="BE230" s="135"/>
      <c r="BF230" s="135"/>
      <c r="BG230" s="135"/>
      <c r="BH230" s="135"/>
      <c r="BI230" s="135"/>
      <c r="BJ230" s="135"/>
      <c r="BK230" s="135"/>
      <c r="BL230" s="135"/>
      <c r="BM230" s="135"/>
      <c r="BN230" s="135"/>
      <c r="BO230" s="135"/>
      <c r="BP230" s="135"/>
      <c r="BQ230" s="135"/>
      <c r="BR230" s="135"/>
      <c r="BS230" s="135"/>
      <c r="BT230" s="135"/>
      <c r="BU230" s="135"/>
      <c r="BV230" s="135"/>
      <c r="BW230" s="135"/>
      <c r="BX230" s="135"/>
      <c r="BY230" s="135"/>
      <c r="BZ230" s="135"/>
      <c r="CA230" s="135"/>
      <c r="CB230" s="135"/>
      <c r="CC230" s="135"/>
      <c r="CD230" s="135"/>
      <c r="CE230" s="135"/>
      <c r="CF230" s="135"/>
    </row>
    <row r="231" spans="1:84" s="423" customFormat="1" x14ac:dyDescent="0.25">
      <c r="A231" s="192" t="s">
        <v>621</v>
      </c>
      <c r="B231" s="202"/>
      <c r="C231" s="425">
        <v>55</v>
      </c>
      <c r="D231" s="169">
        <v>60</v>
      </c>
      <c r="E231" s="167">
        <f>+(D231-C231)/C231</f>
        <v>9.0909090909090912E-2</v>
      </c>
      <c r="F231" s="168">
        <f>D231</f>
        <v>60</v>
      </c>
      <c r="G231" s="169">
        <f>ROUNDUP(F231*1.03,1)</f>
        <v>61.8</v>
      </c>
      <c r="H231" s="167">
        <f>+(G231-F231)/F231</f>
        <v>2.9999999999999954E-2</v>
      </c>
      <c r="I231" s="168">
        <f>G231</f>
        <v>61.8</v>
      </c>
      <c r="J231" s="169">
        <f>ROUNDUP(I231*1.03,1)</f>
        <v>63.7</v>
      </c>
      <c r="K231" s="167">
        <f>+(J231-I231)/I231</f>
        <v>3.0744336569579381E-2</v>
      </c>
      <c r="L231" s="168">
        <f>J231</f>
        <v>63.7</v>
      </c>
      <c r="M231" s="169">
        <f>ROUNDUP(L231*1.03,1)</f>
        <v>65.699999999999989</v>
      </c>
      <c r="N231" s="167">
        <f>+(M231-L231)/L231</f>
        <v>3.1397174254316887E-2</v>
      </c>
      <c r="O231" s="168">
        <f>M231</f>
        <v>65.699999999999989</v>
      </c>
      <c r="P231" s="169">
        <v>70</v>
      </c>
      <c r="Q231" s="169">
        <f>ROUNDUP(P231*1.1,1)</f>
        <v>77</v>
      </c>
      <c r="R231" s="167">
        <f t="shared" ref="R231:R239" si="65">+(Q231-P231)/P231</f>
        <v>0.1</v>
      </c>
      <c r="S231" s="209" t="s">
        <v>384</v>
      </c>
      <c r="T231" s="209"/>
      <c r="U231" s="160" t="s">
        <v>13</v>
      </c>
      <c r="V231" s="135"/>
      <c r="W231" s="136"/>
      <c r="X231" s="136"/>
      <c r="Y231" s="161"/>
      <c r="Z231" s="161"/>
      <c r="AA231" s="135"/>
      <c r="AB231" s="162"/>
      <c r="AC231" s="170" t="str">
        <f t="shared" ref="AC231:AC239" si="66">IF(AB231=0,"N/A",(AB231-P231)/P231)</f>
        <v>N/A</v>
      </c>
      <c r="AD231" s="163"/>
      <c r="AE231" s="135"/>
      <c r="AF231" s="135"/>
      <c r="AG231" s="135"/>
      <c r="AH231" s="135"/>
      <c r="AI231" s="135"/>
      <c r="AJ231" s="135"/>
      <c r="AK231" s="135"/>
      <c r="AL231" s="135"/>
      <c r="AM231" s="135"/>
      <c r="AN231" s="135"/>
      <c r="AO231" s="135"/>
      <c r="AP231" s="135"/>
      <c r="AQ231" s="135"/>
      <c r="AR231" s="135"/>
      <c r="AS231" s="135"/>
      <c r="AT231" s="135"/>
      <c r="AU231" s="135"/>
      <c r="AV231" s="135"/>
      <c r="AW231" s="135"/>
      <c r="AX231" s="135"/>
      <c r="AY231" s="135"/>
      <c r="AZ231" s="135"/>
      <c r="BA231" s="135"/>
      <c r="BB231" s="135"/>
      <c r="BC231" s="135"/>
      <c r="BD231" s="135"/>
      <c r="BE231" s="135"/>
      <c r="BF231" s="135"/>
      <c r="BG231" s="135"/>
      <c r="BH231" s="135"/>
      <c r="BI231" s="135"/>
      <c r="BJ231" s="135"/>
      <c r="BK231" s="135"/>
      <c r="BL231" s="135"/>
      <c r="BM231" s="135"/>
      <c r="BN231" s="135"/>
      <c r="BO231" s="135"/>
      <c r="BP231" s="135"/>
      <c r="BQ231" s="135"/>
      <c r="BR231" s="135"/>
      <c r="BS231" s="135"/>
      <c r="BT231" s="135"/>
      <c r="BU231" s="135"/>
      <c r="BV231" s="135"/>
      <c r="BW231" s="135"/>
      <c r="BX231" s="135"/>
      <c r="BY231" s="135"/>
      <c r="BZ231" s="135"/>
      <c r="CA231" s="135"/>
      <c r="CB231" s="135"/>
      <c r="CC231" s="135"/>
      <c r="CD231" s="135"/>
      <c r="CE231" s="135"/>
      <c r="CF231" s="135"/>
    </row>
    <row r="232" spans="1:84" s="423" customFormat="1" x14ac:dyDescent="0.25">
      <c r="A232" s="192" t="s">
        <v>622</v>
      </c>
      <c r="B232" s="202"/>
      <c r="C232" s="425">
        <v>35</v>
      </c>
      <c r="D232" s="169">
        <v>40</v>
      </c>
      <c r="E232" s="167">
        <f>+(D232-C232)/C232</f>
        <v>0.14285714285714285</v>
      </c>
      <c r="F232" s="168">
        <f>D232</f>
        <v>40</v>
      </c>
      <c r="G232" s="169">
        <f>ROUNDUP(F232*1.03,1)</f>
        <v>41.2</v>
      </c>
      <c r="H232" s="167">
        <f>+(G232-F232)/F232</f>
        <v>3.0000000000000072E-2</v>
      </c>
      <c r="I232" s="168">
        <f>G232</f>
        <v>41.2</v>
      </c>
      <c r="J232" s="169">
        <f>ROUNDUP(I232*1.03,1)</f>
        <v>42.5</v>
      </c>
      <c r="K232" s="167">
        <f>+(J232-I232)/I232</f>
        <v>3.1553398058252358E-2</v>
      </c>
      <c r="L232" s="168">
        <f>J232</f>
        <v>42.5</v>
      </c>
      <c r="M232" s="169">
        <f>ROUNDUP(L232*1.03,1)</f>
        <v>43.800000000000004</v>
      </c>
      <c r="N232" s="167">
        <f>+(M232-L232)/L232</f>
        <v>3.0588235294117746E-2</v>
      </c>
      <c r="O232" s="168">
        <f>M232</f>
        <v>43.800000000000004</v>
      </c>
      <c r="P232" s="169">
        <v>48</v>
      </c>
      <c r="Q232" s="169">
        <v>53</v>
      </c>
      <c r="R232" s="167">
        <f t="shared" si="65"/>
        <v>0.10416666666666667</v>
      </c>
      <c r="S232" s="209" t="s">
        <v>384</v>
      </c>
      <c r="T232" s="209"/>
      <c r="U232" s="160" t="s">
        <v>13</v>
      </c>
      <c r="V232" s="135"/>
      <c r="W232" s="136"/>
      <c r="X232" s="136"/>
      <c r="Y232" s="161"/>
      <c r="Z232" s="161"/>
      <c r="AA232" s="135"/>
      <c r="AB232" s="162">
        <v>53</v>
      </c>
      <c r="AC232" s="170">
        <f t="shared" si="66"/>
        <v>0.10416666666666667</v>
      </c>
      <c r="AD232" s="163"/>
      <c r="AE232" s="135"/>
      <c r="AF232" s="135"/>
      <c r="AG232" s="135"/>
      <c r="AH232" s="135"/>
      <c r="AI232" s="135"/>
      <c r="AJ232" s="135"/>
      <c r="AK232" s="135"/>
      <c r="AL232" s="135"/>
      <c r="AM232" s="135"/>
      <c r="AN232" s="135"/>
      <c r="AO232" s="135"/>
      <c r="AP232" s="135"/>
      <c r="AQ232" s="135"/>
      <c r="AR232" s="135"/>
      <c r="AS232" s="135"/>
      <c r="AT232" s="135"/>
      <c r="AU232" s="135"/>
      <c r="AV232" s="135"/>
      <c r="AW232" s="135"/>
      <c r="AX232" s="135"/>
      <c r="AY232" s="135"/>
      <c r="AZ232" s="135"/>
      <c r="BA232" s="135"/>
      <c r="BB232" s="135"/>
      <c r="BC232" s="135"/>
      <c r="BD232" s="135"/>
      <c r="BE232" s="135"/>
      <c r="BF232" s="135"/>
      <c r="BG232" s="135"/>
      <c r="BH232" s="135"/>
      <c r="BI232" s="135"/>
      <c r="BJ232" s="135"/>
      <c r="BK232" s="135"/>
      <c r="BL232" s="135"/>
      <c r="BM232" s="135"/>
      <c r="BN232" s="135"/>
      <c r="BO232" s="135"/>
      <c r="BP232" s="135"/>
      <c r="BQ232" s="135"/>
      <c r="BR232" s="135"/>
      <c r="BS232" s="135"/>
      <c r="BT232" s="135"/>
      <c r="BU232" s="135"/>
      <c r="BV232" s="135"/>
      <c r="BW232" s="135"/>
      <c r="BX232" s="135"/>
      <c r="BY232" s="135"/>
      <c r="BZ232" s="135"/>
      <c r="CA232" s="135"/>
      <c r="CB232" s="135"/>
      <c r="CC232" s="135"/>
      <c r="CD232" s="135"/>
      <c r="CE232" s="135"/>
      <c r="CF232" s="135"/>
    </row>
    <row r="233" spans="1:84" s="423" customFormat="1" ht="28.5" x14ac:dyDescent="0.25">
      <c r="A233" s="200" t="s">
        <v>623</v>
      </c>
      <c r="B233" s="294"/>
      <c r="C233" s="426">
        <v>725</v>
      </c>
      <c r="D233" s="426">
        <v>725</v>
      </c>
      <c r="E233" s="226">
        <f>+(D233-C233)/C233</f>
        <v>0</v>
      </c>
      <c r="F233" s="227">
        <f>D233</f>
        <v>725</v>
      </c>
      <c r="G233" s="228">
        <f>ROUNDUP(F233*1.03,1)</f>
        <v>746.80000000000007</v>
      </c>
      <c r="H233" s="226">
        <f>+(G233-F233)/F233</f>
        <v>3.0068965517241475E-2</v>
      </c>
      <c r="I233" s="227">
        <f>G233</f>
        <v>746.80000000000007</v>
      </c>
      <c r="J233" s="228">
        <f>ROUNDUP(I233*1.03,1)</f>
        <v>769.30000000000007</v>
      </c>
      <c r="K233" s="226">
        <f>+(J233-I233)/I233</f>
        <v>3.0128548473486876E-2</v>
      </c>
      <c r="L233" s="227">
        <f>J233</f>
        <v>769.30000000000007</v>
      </c>
      <c r="M233" s="228">
        <f>ROUNDUP(L233*1.03,1)</f>
        <v>792.4</v>
      </c>
      <c r="N233" s="226">
        <f>+(M233-L233)/L233</f>
        <v>3.002729754322099E-2</v>
      </c>
      <c r="O233" s="227">
        <f>M233</f>
        <v>792.4</v>
      </c>
      <c r="P233" s="228">
        <v>900</v>
      </c>
      <c r="Q233" s="169">
        <f t="shared" ref="Q233:Q239" si="67">ROUNDUP(P233*1.1,1)</f>
        <v>990</v>
      </c>
      <c r="R233" s="226">
        <f t="shared" si="65"/>
        <v>0.1</v>
      </c>
      <c r="S233" s="199" t="s">
        <v>384</v>
      </c>
      <c r="T233" s="199"/>
      <c r="U233" s="160" t="s">
        <v>13</v>
      </c>
      <c r="V233" s="135"/>
      <c r="W233" s="136"/>
      <c r="X233" s="136"/>
      <c r="Y233" s="161"/>
      <c r="Z233" s="161"/>
      <c r="AA233" s="135"/>
      <c r="AB233" s="162"/>
      <c r="AC233" s="170" t="str">
        <f t="shared" si="66"/>
        <v>N/A</v>
      </c>
      <c r="AD233" s="427"/>
      <c r="AE233" s="135"/>
      <c r="AF233" s="135"/>
      <c r="AG233" s="135"/>
      <c r="AH233" s="135"/>
      <c r="AI233" s="135"/>
      <c r="AJ233" s="135"/>
      <c r="AK233" s="135"/>
      <c r="AL233" s="135"/>
      <c r="AM233" s="135"/>
      <c r="AN233" s="135"/>
      <c r="AO233" s="135"/>
      <c r="AP233" s="135"/>
      <c r="AQ233" s="135"/>
      <c r="AR233" s="135"/>
      <c r="AS233" s="135"/>
      <c r="AT233" s="135"/>
      <c r="AU233" s="135"/>
      <c r="AV233" s="135"/>
      <c r="AW233" s="135"/>
      <c r="AX233" s="135"/>
      <c r="AY233" s="135"/>
      <c r="AZ233" s="135"/>
      <c r="BA233" s="135"/>
      <c r="BB233" s="135"/>
      <c r="BC233" s="135"/>
      <c r="BD233" s="135"/>
      <c r="BE233" s="135"/>
      <c r="BF233" s="135"/>
      <c r="BG233" s="135"/>
      <c r="BH233" s="135"/>
      <c r="BI233" s="135"/>
      <c r="BJ233" s="135"/>
      <c r="BK233" s="135"/>
      <c r="BL233" s="135"/>
      <c r="BM233" s="135"/>
      <c r="BN233" s="135"/>
      <c r="BO233" s="135"/>
      <c r="BP233" s="135"/>
      <c r="BQ233" s="135"/>
      <c r="BR233" s="135"/>
      <c r="BS233" s="135"/>
      <c r="BT233" s="135"/>
      <c r="BU233" s="135"/>
      <c r="BV233" s="135"/>
      <c r="BW233" s="135"/>
      <c r="BX233" s="135"/>
      <c r="BY233" s="135"/>
      <c r="BZ233" s="135"/>
      <c r="CA233" s="135"/>
      <c r="CB233" s="135"/>
      <c r="CC233" s="135"/>
      <c r="CD233" s="135"/>
      <c r="CE233" s="135"/>
      <c r="CF233" s="135"/>
    </row>
    <row r="234" spans="1:84" s="423" customFormat="1" ht="28.5" x14ac:dyDescent="0.25">
      <c r="A234" s="200" t="s">
        <v>624</v>
      </c>
      <c r="B234" s="294"/>
      <c r="C234" s="425"/>
      <c r="D234" s="425"/>
      <c r="E234" s="167"/>
      <c r="F234" s="265"/>
      <c r="G234" s="169"/>
      <c r="H234" s="167"/>
      <c r="I234" s="265"/>
      <c r="J234" s="169"/>
      <c r="K234" s="167"/>
      <c r="L234" s="265"/>
      <c r="M234" s="169">
        <v>375</v>
      </c>
      <c r="N234" s="167" t="s">
        <v>415</v>
      </c>
      <c r="O234" s="265" t="s">
        <v>434</v>
      </c>
      <c r="P234" s="169">
        <v>450</v>
      </c>
      <c r="Q234" s="169">
        <f t="shared" si="67"/>
        <v>495</v>
      </c>
      <c r="R234" s="167">
        <f t="shared" si="65"/>
        <v>0.1</v>
      </c>
      <c r="S234" s="209" t="s">
        <v>384</v>
      </c>
      <c r="T234" s="209"/>
      <c r="U234" s="160" t="s">
        <v>13</v>
      </c>
      <c r="V234" s="135"/>
      <c r="W234" s="136"/>
      <c r="X234" s="136"/>
      <c r="Y234" s="161"/>
      <c r="Z234" s="314" t="s">
        <v>478</v>
      </c>
      <c r="AA234" s="135"/>
      <c r="AB234" s="162"/>
      <c r="AC234" s="170" t="str">
        <f t="shared" si="66"/>
        <v>N/A</v>
      </c>
      <c r="AD234" s="163"/>
      <c r="AE234" s="135"/>
      <c r="AF234" s="135"/>
      <c r="AG234" s="135"/>
      <c r="AH234" s="135"/>
      <c r="AI234" s="135"/>
      <c r="AJ234" s="135"/>
      <c r="AK234" s="135"/>
      <c r="AL234" s="135"/>
      <c r="AM234" s="135"/>
      <c r="AN234" s="135"/>
      <c r="AO234" s="135"/>
      <c r="AP234" s="135"/>
      <c r="AQ234" s="135"/>
      <c r="AR234" s="135"/>
      <c r="AS234" s="135"/>
      <c r="AT234" s="135"/>
      <c r="AU234" s="135"/>
      <c r="AV234" s="135"/>
      <c r="AW234" s="135"/>
      <c r="AX234" s="135"/>
      <c r="AY234" s="135"/>
      <c r="AZ234" s="135"/>
      <c r="BA234" s="135"/>
      <c r="BB234" s="135"/>
      <c r="BC234" s="135"/>
      <c r="BD234" s="135"/>
      <c r="BE234" s="135"/>
      <c r="BF234" s="135"/>
      <c r="BG234" s="135"/>
      <c r="BH234" s="135"/>
      <c r="BI234" s="135"/>
      <c r="BJ234" s="135"/>
      <c r="BK234" s="135"/>
      <c r="BL234" s="135"/>
      <c r="BM234" s="135"/>
      <c r="BN234" s="135"/>
      <c r="BO234" s="135"/>
      <c r="BP234" s="135"/>
      <c r="BQ234" s="135"/>
      <c r="BR234" s="135"/>
      <c r="BS234" s="135"/>
      <c r="BT234" s="135"/>
      <c r="BU234" s="135"/>
      <c r="BV234" s="135"/>
      <c r="BW234" s="135"/>
      <c r="BX234" s="135"/>
      <c r="BY234" s="135"/>
      <c r="BZ234" s="135"/>
      <c r="CA234" s="135"/>
      <c r="CB234" s="135"/>
      <c r="CC234" s="135"/>
      <c r="CD234" s="135"/>
      <c r="CE234" s="135"/>
      <c r="CF234" s="135"/>
    </row>
    <row r="235" spans="1:84" s="423" customFormat="1" ht="28.5" x14ac:dyDescent="0.25">
      <c r="A235" s="192" t="s">
        <v>625</v>
      </c>
      <c r="B235" s="193"/>
      <c r="C235" s="425">
        <v>70</v>
      </c>
      <c r="D235" s="169">
        <v>70</v>
      </c>
      <c r="E235" s="167">
        <f>+(D235-C235)/C235</f>
        <v>0</v>
      </c>
      <c r="F235" s="168">
        <f>D235</f>
        <v>70</v>
      </c>
      <c r="G235" s="169">
        <f>ROUNDUP(F235*1.03,1)</f>
        <v>72.099999999999994</v>
      </c>
      <c r="H235" s="167">
        <f>+(G235-F235)/F235</f>
        <v>2.9999999999999919E-2</v>
      </c>
      <c r="I235" s="168">
        <f>G235</f>
        <v>72.099999999999994</v>
      </c>
      <c r="J235" s="169">
        <f>ROUNDUP(I235*1.03,1)</f>
        <v>74.3</v>
      </c>
      <c r="K235" s="167">
        <f>+(J235-I235)/I235</f>
        <v>3.0513176144244147E-2</v>
      </c>
      <c r="L235" s="168">
        <f>J235</f>
        <v>74.3</v>
      </c>
      <c r="M235" s="169">
        <v>145</v>
      </c>
      <c r="N235" s="167">
        <f>+(M235-L235)/L235</f>
        <v>0.95154777927321677</v>
      </c>
      <c r="O235" s="168">
        <f>M235</f>
        <v>145</v>
      </c>
      <c r="P235" s="169">
        <v>170</v>
      </c>
      <c r="Q235" s="169">
        <f t="shared" si="67"/>
        <v>187</v>
      </c>
      <c r="R235" s="167">
        <f t="shared" si="65"/>
        <v>0.1</v>
      </c>
      <c r="S235" s="209" t="s">
        <v>384</v>
      </c>
      <c r="T235" s="209"/>
      <c r="U235" s="160" t="s">
        <v>13</v>
      </c>
      <c r="V235" s="135"/>
      <c r="W235" s="136"/>
      <c r="X235" s="136"/>
      <c r="Y235" s="420">
        <v>145</v>
      </c>
      <c r="Z235" s="421" t="s">
        <v>606</v>
      </c>
      <c r="AA235" s="135"/>
      <c r="AB235" s="162"/>
      <c r="AC235" s="170" t="str">
        <f t="shared" si="66"/>
        <v>N/A</v>
      </c>
      <c r="AD235" s="427"/>
      <c r="AE235" s="135"/>
      <c r="AF235" s="135"/>
      <c r="AG235" s="135"/>
      <c r="AH235" s="135"/>
      <c r="AI235" s="135"/>
      <c r="AJ235" s="135"/>
      <c r="AK235" s="135"/>
      <c r="AL235" s="135"/>
      <c r="AM235" s="135"/>
      <c r="AN235" s="135"/>
      <c r="AO235" s="135"/>
      <c r="AP235" s="135"/>
      <c r="AQ235" s="135"/>
      <c r="AR235" s="135"/>
      <c r="AS235" s="135"/>
      <c r="AT235" s="135"/>
      <c r="AU235" s="135"/>
      <c r="AV235" s="135"/>
      <c r="AW235" s="135"/>
      <c r="AX235" s="135"/>
      <c r="AY235" s="135"/>
      <c r="AZ235" s="135"/>
      <c r="BA235" s="135"/>
      <c r="BB235" s="135"/>
      <c r="BC235" s="135"/>
      <c r="BD235" s="135"/>
      <c r="BE235" s="135"/>
      <c r="BF235" s="135"/>
      <c r="BG235" s="135"/>
      <c r="BH235" s="135"/>
      <c r="BI235" s="135"/>
      <c r="BJ235" s="135"/>
      <c r="BK235" s="135"/>
      <c r="BL235" s="135"/>
      <c r="BM235" s="135"/>
      <c r="BN235" s="135"/>
      <c r="BO235" s="135"/>
      <c r="BP235" s="135"/>
      <c r="BQ235" s="135"/>
      <c r="BR235" s="135"/>
      <c r="BS235" s="135"/>
      <c r="BT235" s="135"/>
      <c r="BU235" s="135"/>
      <c r="BV235" s="135"/>
      <c r="BW235" s="135"/>
      <c r="BX235" s="135"/>
      <c r="BY235" s="135"/>
      <c r="BZ235" s="135"/>
      <c r="CA235" s="135"/>
      <c r="CB235" s="135"/>
      <c r="CC235" s="135"/>
      <c r="CD235" s="135"/>
      <c r="CE235" s="135"/>
      <c r="CF235" s="135"/>
    </row>
    <row r="236" spans="1:84" s="423" customFormat="1" x14ac:dyDescent="0.25">
      <c r="A236" s="192" t="s">
        <v>626</v>
      </c>
      <c r="B236" s="193"/>
      <c r="C236" s="425">
        <v>35</v>
      </c>
      <c r="D236" s="169">
        <v>37.5</v>
      </c>
      <c r="E236" s="167">
        <f>+(D236-C236)/C236</f>
        <v>7.1428571428571425E-2</v>
      </c>
      <c r="F236" s="168">
        <f>D236</f>
        <v>37.5</v>
      </c>
      <c r="G236" s="169">
        <f>ROUNDUP(F236*1.03,1)</f>
        <v>38.700000000000003</v>
      </c>
      <c r="H236" s="167">
        <f>+(G236-F236)/F236</f>
        <v>3.2000000000000077E-2</v>
      </c>
      <c r="I236" s="168">
        <f>G236</f>
        <v>38.700000000000003</v>
      </c>
      <c r="J236" s="169">
        <f>ROUNDUP(I236*1.03,1)</f>
        <v>39.9</v>
      </c>
      <c r="K236" s="167">
        <f>+(J236-I236)/I236</f>
        <v>3.1007751937984385E-2</v>
      </c>
      <c r="L236" s="168">
        <f>J236</f>
        <v>39.9</v>
      </c>
      <c r="M236" s="169">
        <v>45</v>
      </c>
      <c r="N236" s="167">
        <f>+(M236-L236)/L236</f>
        <v>0.1278195488721805</v>
      </c>
      <c r="O236" s="168">
        <f>M236</f>
        <v>45</v>
      </c>
      <c r="P236" s="169">
        <v>55</v>
      </c>
      <c r="Q236" s="169">
        <f t="shared" si="67"/>
        <v>60.5</v>
      </c>
      <c r="R236" s="167">
        <f t="shared" si="65"/>
        <v>0.1</v>
      </c>
      <c r="S236" s="209" t="s">
        <v>384</v>
      </c>
      <c r="T236" s="209"/>
      <c r="U236" s="160" t="s">
        <v>13</v>
      </c>
      <c r="V236" s="135"/>
      <c r="W236" s="136"/>
      <c r="X236" s="136"/>
      <c r="Y236" s="420">
        <v>45</v>
      </c>
      <c r="Z236" s="314" t="s">
        <v>627</v>
      </c>
      <c r="AA236" s="135"/>
      <c r="AB236" s="162"/>
      <c r="AC236" s="170" t="str">
        <f t="shared" si="66"/>
        <v>N/A</v>
      </c>
      <c r="AD236" s="427"/>
      <c r="AE236" s="135"/>
      <c r="AF236" s="135"/>
      <c r="AG236" s="135"/>
      <c r="AH236" s="135"/>
      <c r="AI236" s="135"/>
      <c r="AJ236" s="135"/>
      <c r="AK236" s="135"/>
      <c r="AL236" s="135"/>
      <c r="AM236" s="135"/>
      <c r="AN236" s="135"/>
      <c r="AO236" s="135"/>
      <c r="AP236" s="135"/>
      <c r="AQ236" s="135"/>
      <c r="AR236" s="135"/>
      <c r="AS236" s="135"/>
      <c r="AT236" s="135"/>
      <c r="AU236" s="135"/>
      <c r="AV236" s="135"/>
      <c r="AW236" s="135"/>
      <c r="AX236" s="135"/>
      <c r="AY236" s="135"/>
      <c r="AZ236" s="135"/>
      <c r="BA236" s="135"/>
      <c r="BB236" s="135"/>
      <c r="BC236" s="135"/>
      <c r="BD236" s="135"/>
      <c r="BE236" s="135"/>
      <c r="BF236" s="135"/>
      <c r="BG236" s="135"/>
      <c r="BH236" s="135"/>
      <c r="BI236" s="135"/>
      <c r="BJ236" s="135"/>
      <c r="BK236" s="135"/>
      <c r="BL236" s="135"/>
      <c r="BM236" s="135"/>
      <c r="BN236" s="135"/>
      <c r="BO236" s="135"/>
      <c r="BP236" s="135"/>
      <c r="BQ236" s="135"/>
      <c r="BR236" s="135"/>
      <c r="BS236" s="135"/>
      <c r="BT236" s="135"/>
      <c r="BU236" s="135"/>
      <c r="BV236" s="135"/>
      <c r="BW236" s="135"/>
      <c r="BX236" s="135"/>
      <c r="BY236" s="135"/>
      <c r="BZ236" s="135"/>
      <c r="CA236" s="135"/>
      <c r="CB236" s="135"/>
      <c r="CC236" s="135"/>
      <c r="CD236" s="135"/>
      <c r="CE236" s="135"/>
      <c r="CF236" s="135"/>
    </row>
    <row r="237" spans="1:84" s="423" customFormat="1" x14ac:dyDescent="0.25">
      <c r="A237" s="192" t="s">
        <v>628</v>
      </c>
      <c r="B237" s="193"/>
      <c r="C237" s="425">
        <v>200</v>
      </c>
      <c r="D237" s="169">
        <v>200</v>
      </c>
      <c r="E237" s="167">
        <f>+(D237-C237)/C237</f>
        <v>0</v>
      </c>
      <c r="F237" s="168">
        <f>D237</f>
        <v>200</v>
      </c>
      <c r="G237" s="169">
        <f>ROUNDUP(F237*1.03,1)</f>
        <v>206</v>
      </c>
      <c r="H237" s="167">
        <f>+(G237-F237)/F237</f>
        <v>0.03</v>
      </c>
      <c r="I237" s="168">
        <f>G237</f>
        <v>206</v>
      </c>
      <c r="J237" s="169">
        <f>ROUNDUP(I237*1.03,1)</f>
        <v>212.2</v>
      </c>
      <c r="K237" s="167">
        <f>+(J237-I237)/I237</f>
        <v>3.0097087378640721E-2</v>
      </c>
      <c r="L237" s="168">
        <f>J237</f>
        <v>212.2</v>
      </c>
      <c r="M237" s="169">
        <f>ROUNDUP(L237*1.03,1)</f>
        <v>218.6</v>
      </c>
      <c r="N237" s="167">
        <f>+(M237-L237)/L237</f>
        <v>3.016022620169654E-2</v>
      </c>
      <c r="O237" s="168">
        <f>M237</f>
        <v>218.6</v>
      </c>
      <c r="P237" s="169">
        <v>240</v>
      </c>
      <c r="Q237" s="169">
        <f t="shared" si="67"/>
        <v>264</v>
      </c>
      <c r="R237" s="167">
        <f t="shared" si="65"/>
        <v>0.1</v>
      </c>
      <c r="S237" s="209" t="s">
        <v>384</v>
      </c>
      <c r="T237" s="209"/>
      <c r="U237" s="160" t="s">
        <v>13</v>
      </c>
      <c r="V237" s="135"/>
      <c r="W237" s="136"/>
      <c r="X237" s="136"/>
      <c r="Y237" s="161"/>
      <c r="Z237" s="161"/>
      <c r="AA237" s="135"/>
      <c r="AB237" s="162"/>
      <c r="AC237" s="170" t="str">
        <f t="shared" si="66"/>
        <v>N/A</v>
      </c>
      <c r="AD237" s="163"/>
      <c r="AE237" s="135"/>
      <c r="AF237" s="135"/>
      <c r="AG237" s="135"/>
      <c r="AH237" s="135"/>
      <c r="AI237" s="135"/>
      <c r="AJ237" s="135"/>
      <c r="AK237" s="135"/>
      <c r="AL237" s="135"/>
      <c r="AM237" s="135"/>
      <c r="AN237" s="135"/>
      <c r="AO237" s="135"/>
      <c r="AP237" s="135"/>
      <c r="AQ237" s="135"/>
      <c r="AR237" s="135"/>
      <c r="AS237" s="135"/>
      <c r="AT237" s="135"/>
      <c r="AU237" s="135"/>
      <c r="AV237" s="135"/>
      <c r="AW237" s="135"/>
      <c r="AX237" s="135"/>
      <c r="AY237" s="135"/>
      <c r="AZ237" s="135"/>
      <c r="BA237" s="135"/>
      <c r="BB237" s="135"/>
      <c r="BC237" s="135"/>
      <c r="BD237" s="135"/>
      <c r="BE237" s="135"/>
      <c r="BF237" s="135"/>
      <c r="BG237" s="135"/>
      <c r="BH237" s="135"/>
      <c r="BI237" s="135"/>
      <c r="BJ237" s="135"/>
      <c r="BK237" s="135"/>
      <c r="BL237" s="135"/>
      <c r="BM237" s="135"/>
      <c r="BN237" s="135"/>
      <c r="BO237" s="135"/>
      <c r="BP237" s="135"/>
      <c r="BQ237" s="135"/>
      <c r="BR237" s="135"/>
      <c r="BS237" s="135"/>
      <c r="BT237" s="135"/>
      <c r="BU237" s="135"/>
      <c r="BV237" s="135"/>
      <c r="BW237" s="135"/>
      <c r="BX237" s="135"/>
      <c r="BY237" s="135"/>
      <c r="BZ237" s="135"/>
      <c r="CA237" s="135"/>
      <c r="CB237" s="135"/>
      <c r="CC237" s="135"/>
      <c r="CD237" s="135"/>
      <c r="CE237" s="135"/>
      <c r="CF237" s="135"/>
    </row>
    <row r="238" spans="1:84" s="423" customFormat="1" x14ac:dyDescent="0.25">
      <c r="A238" s="192" t="s">
        <v>629</v>
      </c>
      <c r="B238" s="193"/>
      <c r="C238" s="425">
        <v>200</v>
      </c>
      <c r="D238" s="169">
        <v>200</v>
      </c>
      <c r="E238" s="167">
        <f>+(D238-C238)/C238</f>
        <v>0</v>
      </c>
      <c r="F238" s="168">
        <f>D238</f>
        <v>200</v>
      </c>
      <c r="G238" s="169">
        <f>ROUNDUP(F238*1.03,1)</f>
        <v>206</v>
      </c>
      <c r="H238" s="167">
        <f>+(G238-F238)/F238</f>
        <v>0.03</v>
      </c>
      <c r="I238" s="168">
        <f>G238</f>
        <v>206</v>
      </c>
      <c r="J238" s="169">
        <f>ROUNDUP(I238*1.03,1)</f>
        <v>212.2</v>
      </c>
      <c r="K238" s="167">
        <f>+(J238-I238)/I238</f>
        <v>3.0097087378640721E-2</v>
      </c>
      <c r="L238" s="168">
        <f>J238</f>
        <v>212.2</v>
      </c>
      <c r="M238" s="169">
        <f>ROUNDUP(L238*1.03,1)</f>
        <v>218.6</v>
      </c>
      <c r="N238" s="167">
        <f>+(M238-L238)/L238</f>
        <v>3.016022620169654E-2</v>
      </c>
      <c r="O238" s="168">
        <f>M238</f>
        <v>218.6</v>
      </c>
      <c r="P238" s="169">
        <v>240</v>
      </c>
      <c r="Q238" s="169">
        <f t="shared" si="67"/>
        <v>264</v>
      </c>
      <c r="R238" s="167">
        <f t="shared" si="65"/>
        <v>0.1</v>
      </c>
      <c r="S238" s="209" t="s">
        <v>384</v>
      </c>
      <c r="T238" s="209"/>
      <c r="U238" s="160" t="s">
        <v>13</v>
      </c>
      <c r="V238" s="135"/>
      <c r="W238" s="136"/>
      <c r="X238" s="136"/>
      <c r="Y238" s="161"/>
      <c r="Z238" s="161"/>
      <c r="AA238" s="135"/>
      <c r="AB238" s="162"/>
      <c r="AC238" s="170" t="str">
        <f t="shared" si="66"/>
        <v>N/A</v>
      </c>
      <c r="AD238" s="163"/>
      <c r="AE238" s="135"/>
      <c r="AF238" s="135"/>
      <c r="AG238" s="135"/>
      <c r="AH238" s="135"/>
      <c r="AI238" s="135"/>
      <c r="AJ238" s="135"/>
      <c r="AK238" s="135"/>
      <c r="AL238" s="135"/>
      <c r="AM238" s="135"/>
      <c r="AN238" s="135"/>
      <c r="AO238" s="135"/>
      <c r="AP238" s="135"/>
      <c r="AQ238" s="135"/>
      <c r="AR238" s="135"/>
      <c r="AS238" s="135"/>
      <c r="AT238" s="135"/>
      <c r="AU238" s="135"/>
      <c r="AV238" s="135"/>
      <c r="AW238" s="135"/>
      <c r="AX238" s="135"/>
      <c r="AY238" s="135"/>
      <c r="AZ238" s="135"/>
      <c r="BA238" s="135"/>
      <c r="BB238" s="135"/>
      <c r="BC238" s="135"/>
      <c r="BD238" s="135"/>
      <c r="BE238" s="135"/>
      <c r="BF238" s="135"/>
      <c r="BG238" s="135"/>
      <c r="BH238" s="135"/>
      <c r="BI238" s="135"/>
      <c r="BJ238" s="135"/>
      <c r="BK238" s="135"/>
      <c r="BL238" s="135"/>
      <c r="BM238" s="135"/>
      <c r="BN238" s="135"/>
      <c r="BO238" s="135"/>
      <c r="BP238" s="135"/>
      <c r="BQ238" s="135"/>
      <c r="BR238" s="135"/>
      <c r="BS238" s="135"/>
      <c r="BT238" s="135"/>
      <c r="BU238" s="135"/>
      <c r="BV238" s="135"/>
      <c r="BW238" s="135"/>
      <c r="BX238" s="135"/>
      <c r="BY238" s="135"/>
      <c r="BZ238" s="135"/>
      <c r="CA238" s="135"/>
      <c r="CB238" s="135"/>
      <c r="CC238" s="135"/>
      <c r="CD238" s="135"/>
      <c r="CE238" s="135"/>
      <c r="CF238" s="135"/>
    </row>
    <row r="239" spans="1:84" s="423" customFormat="1" ht="15" thickBot="1" x14ac:dyDescent="0.3">
      <c r="A239" s="213" t="s">
        <v>630</v>
      </c>
      <c r="B239" s="244"/>
      <c r="C239" s="428">
        <v>100</v>
      </c>
      <c r="D239" s="428">
        <v>100</v>
      </c>
      <c r="E239" s="216">
        <f>+(D239-C239)/C239</f>
        <v>0</v>
      </c>
      <c r="F239" s="315">
        <f>D239</f>
        <v>100</v>
      </c>
      <c r="G239" s="217">
        <f>ROUNDUP(F239*1.03,1)</f>
        <v>103</v>
      </c>
      <c r="H239" s="216">
        <f>+(G239-F239)/F239</f>
        <v>0.03</v>
      </c>
      <c r="I239" s="315">
        <f>G239</f>
        <v>103</v>
      </c>
      <c r="J239" s="217">
        <f>ROUNDUP(I239*1.03,1)</f>
        <v>106.1</v>
      </c>
      <c r="K239" s="216">
        <f>+(J239-I239)/I239</f>
        <v>3.0097087378640721E-2</v>
      </c>
      <c r="L239" s="315">
        <f>J239</f>
        <v>106.1</v>
      </c>
      <c r="M239" s="217">
        <f>ROUNDUP(L239*1.03,1)</f>
        <v>109.3</v>
      </c>
      <c r="N239" s="216">
        <f>+(M239-L239)/L239</f>
        <v>3.016022620169654E-2</v>
      </c>
      <c r="O239" s="315">
        <f>M239</f>
        <v>109.3</v>
      </c>
      <c r="P239" s="217">
        <v>120</v>
      </c>
      <c r="Q239" s="217">
        <f t="shared" si="67"/>
        <v>132</v>
      </c>
      <c r="R239" s="216">
        <f t="shared" si="65"/>
        <v>0.1</v>
      </c>
      <c r="S239" s="218" t="s">
        <v>384</v>
      </c>
      <c r="T239" s="218"/>
      <c r="U239" s="179" t="s">
        <v>13</v>
      </c>
      <c r="V239" s="135"/>
      <c r="W239" s="136"/>
      <c r="X239" s="136"/>
      <c r="Y239" s="161"/>
      <c r="Z239" s="161"/>
      <c r="AA239" s="135"/>
      <c r="AB239" s="180"/>
      <c r="AC239" s="181" t="str">
        <f t="shared" si="66"/>
        <v>N/A</v>
      </c>
      <c r="AD239" s="182"/>
      <c r="AE239" s="135"/>
      <c r="AF239" s="135"/>
      <c r="AG239" s="135"/>
      <c r="AH239" s="135"/>
      <c r="AI239" s="135"/>
      <c r="AJ239" s="135"/>
      <c r="AK239" s="135"/>
      <c r="AL239" s="135"/>
      <c r="AM239" s="135"/>
      <c r="AN239" s="135"/>
      <c r="AO239" s="135"/>
      <c r="AP239" s="135"/>
      <c r="AQ239" s="135"/>
      <c r="AR239" s="135"/>
      <c r="AS239" s="135"/>
      <c r="AT239" s="135"/>
      <c r="AU239" s="135"/>
      <c r="AV239" s="135"/>
      <c r="AW239" s="135"/>
      <c r="AX239" s="135"/>
      <c r="AY239" s="135"/>
      <c r="AZ239" s="135"/>
      <c r="BA239" s="135"/>
      <c r="BB239" s="135"/>
      <c r="BC239" s="135"/>
      <c r="BD239" s="135"/>
      <c r="BE239" s="135"/>
      <c r="BF239" s="135"/>
      <c r="BG239" s="135"/>
      <c r="BH239" s="135"/>
      <c r="BI239" s="135"/>
      <c r="BJ239" s="135"/>
      <c r="BK239" s="135"/>
      <c r="BL239" s="135"/>
      <c r="BM239" s="135"/>
      <c r="BN239" s="135"/>
      <c r="BO239" s="135"/>
      <c r="BP239" s="135"/>
      <c r="BQ239" s="135"/>
      <c r="BR239" s="135"/>
      <c r="BS239" s="135"/>
      <c r="BT239" s="135"/>
      <c r="BU239" s="135"/>
      <c r="BV239" s="135"/>
      <c r="BW239" s="135"/>
      <c r="BX239" s="135"/>
      <c r="BY239" s="135"/>
      <c r="BZ239" s="135"/>
      <c r="CA239" s="135"/>
      <c r="CB239" s="135"/>
      <c r="CC239" s="135"/>
      <c r="CD239" s="135"/>
      <c r="CE239" s="135"/>
      <c r="CF239" s="135"/>
    </row>
    <row r="240" spans="1:84" ht="15" thickBot="1" x14ac:dyDescent="0.3">
      <c r="C240" s="131"/>
      <c r="D240" s="131"/>
      <c r="E240" s="131"/>
      <c r="F240" s="131"/>
      <c r="G240" s="131"/>
      <c r="H240" s="131"/>
      <c r="I240" s="131"/>
      <c r="J240" s="131"/>
      <c r="K240" s="131"/>
      <c r="L240" s="131"/>
      <c r="M240" s="131"/>
      <c r="N240" s="131"/>
      <c r="O240" s="131"/>
      <c r="P240" s="131"/>
      <c r="Q240" s="131"/>
      <c r="R240" s="131"/>
      <c r="S240" s="131"/>
      <c r="T240" s="131"/>
      <c r="U240" s="131"/>
      <c r="Y240" s="161"/>
      <c r="Z240" s="161"/>
      <c r="AC240" s="170"/>
    </row>
    <row r="241" spans="1:84" s="423" customFormat="1" ht="60" x14ac:dyDescent="0.25">
      <c r="A241" s="408" t="s">
        <v>631</v>
      </c>
      <c r="B241" s="409"/>
      <c r="C241" s="429" t="s">
        <v>350</v>
      </c>
      <c r="D241" s="429" t="s">
        <v>351</v>
      </c>
      <c r="E241" s="430" t="s">
        <v>5</v>
      </c>
      <c r="F241" s="431" t="s">
        <v>352</v>
      </c>
      <c r="G241" s="431" t="s">
        <v>353</v>
      </c>
      <c r="H241" s="431" t="s">
        <v>354</v>
      </c>
      <c r="I241" s="431" t="s">
        <v>355</v>
      </c>
      <c r="J241" s="431" t="s">
        <v>356</v>
      </c>
      <c r="K241" s="431" t="s">
        <v>354</v>
      </c>
      <c r="L241" s="431" t="s">
        <v>357</v>
      </c>
      <c r="M241" s="431" t="s">
        <v>358</v>
      </c>
      <c r="N241" s="431" t="s">
        <v>354</v>
      </c>
      <c r="O241" s="146" t="s">
        <v>359</v>
      </c>
      <c r="P241" s="147" t="s">
        <v>360</v>
      </c>
      <c r="Q241" s="147" t="s">
        <v>4</v>
      </c>
      <c r="R241" s="147" t="s">
        <v>354</v>
      </c>
      <c r="S241" s="146" t="s">
        <v>6</v>
      </c>
      <c r="T241" s="431" t="s">
        <v>7</v>
      </c>
      <c r="U241" s="432" t="s">
        <v>8</v>
      </c>
      <c r="V241" s="135"/>
      <c r="W241" s="136"/>
      <c r="X241" s="136"/>
      <c r="Y241" s="150" t="s">
        <v>362</v>
      </c>
      <c r="Z241" s="151" t="s">
        <v>363</v>
      </c>
      <c r="AA241" s="135"/>
      <c r="AB241" s="189"/>
      <c r="AC241" s="277"/>
      <c r="AD241" s="278"/>
      <c r="AE241" s="135"/>
      <c r="AF241" s="135"/>
      <c r="AG241" s="135"/>
      <c r="AH241" s="135"/>
      <c r="AI241" s="135"/>
      <c r="AJ241" s="135"/>
      <c r="AK241" s="135"/>
      <c r="AL241" s="135"/>
      <c r="AM241" s="135"/>
      <c r="AN241" s="135"/>
      <c r="AO241" s="135"/>
      <c r="AP241" s="135"/>
      <c r="AQ241" s="135"/>
      <c r="AR241" s="135"/>
      <c r="AS241" s="135"/>
      <c r="AT241" s="135"/>
      <c r="AU241" s="135"/>
      <c r="AV241" s="135"/>
      <c r="AW241" s="135"/>
      <c r="AX241" s="135"/>
      <c r="AY241" s="135"/>
      <c r="AZ241" s="135"/>
      <c r="BA241" s="135"/>
      <c r="BB241" s="135"/>
      <c r="BC241" s="135"/>
      <c r="BD241" s="135"/>
      <c r="BE241" s="135"/>
      <c r="BF241" s="135"/>
      <c r="BG241" s="135"/>
      <c r="BH241" s="135"/>
      <c r="BI241" s="135"/>
      <c r="BJ241" s="135"/>
      <c r="BK241" s="135"/>
      <c r="BL241" s="135"/>
      <c r="BM241" s="135"/>
      <c r="BN241" s="135"/>
      <c r="BO241" s="135"/>
      <c r="BP241" s="135"/>
      <c r="BQ241" s="135"/>
      <c r="BR241" s="135"/>
      <c r="BS241" s="135"/>
      <c r="BT241" s="135"/>
      <c r="BU241" s="135"/>
      <c r="BV241" s="135"/>
      <c r="BW241" s="135"/>
      <c r="BX241" s="135"/>
      <c r="BY241" s="135"/>
      <c r="BZ241" s="135"/>
      <c r="CA241" s="135"/>
      <c r="CB241" s="135"/>
      <c r="CC241" s="135"/>
      <c r="CD241" s="135"/>
      <c r="CE241" s="135"/>
      <c r="CF241" s="135"/>
    </row>
    <row r="242" spans="1:84" s="423" customFormat="1" ht="15" x14ac:dyDescent="0.25">
      <c r="A242" s="433" t="s">
        <v>632</v>
      </c>
      <c r="B242" s="434"/>
      <c r="C242" s="382"/>
      <c r="D242" s="382"/>
      <c r="E242" s="383"/>
      <c r="F242" s="382"/>
      <c r="G242" s="382"/>
      <c r="H242" s="383"/>
      <c r="I242" s="382"/>
      <c r="J242" s="382"/>
      <c r="K242" s="383"/>
      <c r="L242" s="382"/>
      <c r="M242" s="382"/>
      <c r="N242" s="383"/>
      <c r="O242" s="382"/>
      <c r="P242" s="382"/>
      <c r="Q242" s="382"/>
      <c r="R242" s="383"/>
      <c r="S242" s="195"/>
      <c r="T242" s="195"/>
      <c r="U242" s="210"/>
      <c r="V242" s="135"/>
      <c r="W242" s="136"/>
      <c r="X242" s="136"/>
      <c r="Y242" s="161"/>
      <c r="Z242" s="161"/>
      <c r="AA242" s="135"/>
      <c r="AB242" s="162"/>
      <c r="AC242" s="279"/>
      <c r="AD242" s="28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5"/>
      <c r="AY242" s="135"/>
      <c r="AZ242" s="135"/>
      <c r="BA242" s="135"/>
      <c r="BB242" s="135"/>
      <c r="BC242" s="135"/>
      <c r="BD242" s="135"/>
      <c r="BE242" s="135"/>
      <c r="BF242" s="135"/>
      <c r="BG242" s="135"/>
      <c r="BH242" s="135"/>
      <c r="BI242" s="135"/>
      <c r="BJ242" s="135"/>
      <c r="BK242" s="135"/>
      <c r="BL242" s="135"/>
      <c r="BM242" s="135"/>
      <c r="BN242" s="135"/>
      <c r="BO242" s="135"/>
      <c r="BP242" s="135"/>
      <c r="BQ242" s="135"/>
      <c r="BR242" s="135"/>
      <c r="BS242" s="135"/>
      <c r="BT242" s="135"/>
      <c r="BU242" s="135"/>
      <c r="BV242" s="135"/>
      <c r="BW242" s="135"/>
      <c r="BX242" s="135"/>
      <c r="BY242" s="135"/>
      <c r="BZ242" s="135"/>
      <c r="CA242" s="135"/>
      <c r="CB242" s="135"/>
      <c r="CC242" s="135"/>
      <c r="CD242" s="135"/>
      <c r="CE242" s="135"/>
      <c r="CF242" s="135"/>
    </row>
    <row r="243" spans="1:84" s="423" customFormat="1" ht="15" x14ac:dyDescent="0.25">
      <c r="A243" s="433" t="s">
        <v>633</v>
      </c>
      <c r="B243" s="305" t="s">
        <v>634</v>
      </c>
      <c r="C243" s="400"/>
      <c r="D243" s="382"/>
      <c r="E243" s="383"/>
      <c r="F243" s="400"/>
      <c r="G243" s="382"/>
      <c r="H243" s="383"/>
      <c r="I243" s="400"/>
      <c r="J243" s="382"/>
      <c r="K243" s="383"/>
      <c r="L243" s="400"/>
      <c r="M243" s="382"/>
      <c r="N243" s="383"/>
      <c r="O243" s="400"/>
      <c r="P243" s="382"/>
      <c r="Q243" s="382"/>
      <c r="R243" s="383"/>
      <c r="S243" s="195"/>
      <c r="T243" s="195"/>
      <c r="U243" s="210"/>
      <c r="V243" s="135"/>
      <c r="W243" s="136"/>
      <c r="X243" s="136"/>
      <c r="Y243" s="161"/>
      <c r="Z243" s="161"/>
      <c r="AA243" s="135"/>
      <c r="AB243" s="162"/>
      <c r="AC243" s="279"/>
      <c r="AD243" s="280"/>
      <c r="AE243" s="135"/>
      <c r="AF243" s="135"/>
      <c r="AG243" s="135"/>
      <c r="AH243" s="135"/>
      <c r="AI243" s="135"/>
      <c r="AJ243" s="135"/>
      <c r="AK243" s="135"/>
      <c r="AL243" s="135"/>
      <c r="AM243" s="135"/>
      <c r="AN243" s="135"/>
      <c r="AO243" s="135"/>
      <c r="AP243" s="135"/>
      <c r="AQ243" s="135"/>
      <c r="AR243" s="135"/>
      <c r="AS243" s="135"/>
      <c r="AT243" s="135"/>
      <c r="AU243" s="135"/>
      <c r="AV243" s="135"/>
      <c r="AW243" s="135"/>
      <c r="AX243" s="135"/>
      <c r="AY243" s="135"/>
      <c r="AZ243" s="135"/>
      <c r="BA243" s="135"/>
      <c r="BB243" s="135"/>
      <c r="BC243" s="135"/>
      <c r="BD243" s="135"/>
      <c r="BE243" s="135"/>
      <c r="BF243" s="135"/>
      <c r="BG243" s="135"/>
      <c r="BH243" s="135"/>
      <c r="BI243" s="135"/>
      <c r="BJ243" s="135"/>
      <c r="BK243" s="135"/>
      <c r="BL243" s="135"/>
      <c r="BM243" s="135"/>
      <c r="BN243" s="135"/>
      <c r="BO243" s="135"/>
      <c r="BP243" s="135"/>
      <c r="BQ243" s="135"/>
      <c r="BR243" s="135"/>
      <c r="BS243" s="135"/>
      <c r="BT243" s="135"/>
      <c r="BU243" s="135"/>
      <c r="BV243" s="135"/>
      <c r="BW243" s="135"/>
      <c r="BX243" s="135"/>
      <c r="BY243" s="135"/>
      <c r="BZ243" s="135"/>
      <c r="CA243" s="135"/>
      <c r="CB243" s="135"/>
      <c r="CC243" s="135"/>
      <c r="CD243" s="135"/>
      <c r="CE243" s="135"/>
      <c r="CF243" s="135"/>
    </row>
    <row r="244" spans="1:84" s="423" customFormat="1" x14ac:dyDescent="0.25">
      <c r="A244" s="262" t="s">
        <v>635</v>
      </c>
      <c r="B244" s="232" t="s">
        <v>636</v>
      </c>
      <c r="C244" s="400"/>
      <c r="D244" s="382"/>
      <c r="E244" s="383"/>
      <c r="F244" s="400"/>
      <c r="G244" s="382"/>
      <c r="H244" s="383"/>
      <c r="I244" s="265">
        <f>0.5</f>
        <v>0.5</v>
      </c>
      <c r="J244" s="265">
        <f>0.5</f>
        <v>0.5</v>
      </c>
      <c r="K244" s="167">
        <f t="shared" ref="K244:K267" si="68">+(J244-I244)/I244</f>
        <v>0</v>
      </c>
      <c r="L244" s="265">
        <f>0.5</f>
        <v>0.5</v>
      </c>
      <c r="M244" s="265">
        <f>0.5</f>
        <v>0.5</v>
      </c>
      <c r="N244" s="167">
        <f t="shared" ref="N244:N267" si="69">+(M244-L244)/L244</f>
        <v>0</v>
      </c>
      <c r="O244" s="265">
        <f>0.5</f>
        <v>0.5</v>
      </c>
      <c r="P244" s="265">
        <f>0.5</f>
        <v>0.5</v>
      </c>
      <c r="Q244" s="169">
        <v>1</v>
      </c>
      <c r="R244" s="167">
        <f t="shared" ref="R244:R267" si="70">+(Q244-P244)/P244</f>
        <v>1</v>
      </c>
      <c r="S244" s="195" t="s">
        <v>384</v>
      </c>
      <c r="T244" s="195"/>
      <c r="U244" s="266" t="s">
        <v>13</v>
      </c>
      <c r="V244" s="135"/>
      <c r="W244" s="136"/>
      <c r="X244" s="136"/>
      <c r="Y244" s="161"/>
      <c r="Z244" s="314"/>
      <c r="AA244" s="135"/>
      <c r="AB244" s="435">
        <v>1</v>
      </c>
      <c r="AC244" s="279">
        <f t="shared" ref="AC244:AC267" si="71">IF(AB244=0,"N/A",(AB244-P244)/P244)</f>
        <v>1</v>
      </c>
      <c r="AD244" s="280"/>
      <c r="AE244" s="135"/>
      <c r="AF244" s="135"/>
      <c r="AG244" s="135"/>
      <c r="AH244" s="135"/>
      <c r="AI244" s="135"/>
      <c r="AJ244" s="135"/>
      <c r="AK244" s="135"/>
      <c r="AL244" s="135"/>
      <c r="AM244" s="135"/>
      <c r="AN244" s="135"/>
      <c r="AO244" s="135"/>
      <c r="AP244" s="135"/>
      <c r="AQ244" s="135"/>
      <c r="AR244" s="135"/>
      <c r="AS244" s="135"/>
      <c r="AT244" s="135"/>
      <c r="AU244" s="135"/>
      <c r="AV244" s="135"/>
      <c r="AW244" s="135"/>
      <c r="AX244" s="135"/>
      <c r="AY244" s="135"/>
      <c r="AZ244" s="135"/>
      <c r="BA244" s="135"/>
      <c r="BB244" s="135"/>
      <c r="BC244" s="135"/>
      <c r="BD244" s="135"/>
      <c r="BE244" s="135"/>
      <c r="BF244" s="135"/>
      <c r="BG244" s="135"/>
      <c r="BH244" s="135"/>
      <c r="BI244" s="135"/>
      <c r="BJ244" s="135"/>
      <c r="BK244" s="135"/>
      <c r="BL244" s="135"/>
      <c r="BM244" s="135"/>
      <c r="BN244" s="135"/>
      <c r="BO244" s="135"/>
      <c r="BP244" s="135"/>
      <c r="BQ244" s="135"/>
      <c r="BR244" s="135"/>
      <c r="BS244" s="135"/>
      <c r="BT244" s="135"/>
      <c r="BU244" s="135"/>
      <c r="BV244" s="135"/>
      <c r="BW244" s="135"/>
      <c r="BX244" s="135"/>
      <c r="BY244" s="135"/>
      <c r="BZ244" s="135"/>
      <c r="CA244" s="135"/>
      <c r="CB244" s="135"/>
      <c r="CC244" s="135"/>
      <c r="CD244" s="135"/>
      <c r="CE244" s="135"/>
      <c r="CF244" s="135"/>
    </row>
    <row r="245" spans="1:84" s="437" customFormat="1" ht="15" x14ac:dyDescent="0.25">
      <c r="A245" s="436"/>
      <c r="B245" s="232" t="s">
        <v>637</v>
      </c>
      <c r="C245" s="194">
        <v>2.2999999999999998</v>
      </c>
      <c r="D245" s="166">
        <v>2.4</v>
      </c>
      <c r="E245" s="167">
        <f>+(D245-C245)/C245</f>
        <v>4.3478260869565258E-2</v>
      </c>
      <c r="F245" s="265">
        <f>D245</f>
        <v>2.4</v>
      </c>
      <c r="G245" s="169">
        <f>ROUNDUP(F245*1.03,1)</f>
        <v>2.5</v>
      </c>
      <c r="H245" s="167">
        <f>+(G245-F245)/F245</f>
        <v>4.1666666666666706E-2</v>
      </c>
      <c r="I245" s="265">
        <f>G245</f>
        <v>2.5</v>
      </c>
      <c r="J245" s="169">
        <f>ROUNDUP(I245*1.03,1)</f>
        <v>2.6</v>
      </c>
      <c r="K245" s="167">
        <f t="shared" si="68"/>
        <v>4.0000000000000036E-2</v>
      </c>
      <c r="L245" s="265">
        <f>J245</f>
        <v>2.6</v>
      </c>
      <c r="M245" s="169">
        <f>ROUNDUP(L245*1.03,1)</f>
        <v>2.7</v>
      </c>
      <c r="N245" s="167">
        <f t="shared" si="69"/>
        <v>3.8461538461538491E-2</v>
      </c>
      <c r="O245" s="265">
        <f>M245</f>
        <v>2.7</v>
      </c>
      <c r="P245" s="169">
        <f>ROUNDUP(O245*1.03,1)</f>
        <v>2.8000000000000003</v>
      </c>
      <c r="Q245" s="169">
        <v>3.6</v>
      </c>
      <c r="R245" s="167">
        <f t="shared" si="70"/>
        <v>0.28571428571428564</v>
      </c>
      <c r="S245" s="209" t="s">
        <v>384</v>
      </c>
      <c r="T245" s="209"/>
      <c r="U245" s="266" t="s">
        <v>13</v>
      </c>
      <c r="V245" s="135"/>
      <c r="W245" s="136"/>
      <c r="X245" s="136"/>
      <c r="Y245" s="161"/>
      <c r="Z245" s="161"/>
      <c r="AA245" s="135"/>
      <c r="AB245" s="162">
        <v>3.6</v>
      </c>
      <c r="AC245" s="279">
        <f t="shared" si="71"/>
        <v>0.28571428571428564</v>
      </c>
      <c r="AD245" s="280"/>
      <c r="AE245" s="135"/>
      <c r="AF245" s="135"/>
      <c r="AG245" s="135"/>
      <c r="AH245" s="135"/>
      <c r="AI245" s="135"/>
      <c r="AJ245" s="135"/>
      <c r="AK245" s="135"/>
      <c r="AL245" s="135"/>
      <c r="AM245" s="135"/>
      <c r="AN245" s="135"/>
      <c r="AO245" s="135"/>
      <c r="AP245" s="135"/>
      <c r="AQ245" s="135"/>
      <c r="AR245" s="135"/>
      <c r="AS245" s="135"/>
      <c r="AT245" s="135"/>
      <c r="AU245" s="135"/>
      <c r="AV245" s="135"/>
      <c r="AW245" s="135"/>
      <c r="AX245" s="135"/>
      <c r="AY245" s="135"/>
      <c r="AZ245" s="135"/>
      <c r="BA245" s="135"/>
      <c r="BB245" s="135"/>
      <c r="BC245" s="135"/>
      <c r="BD245" s="135"/>
      <c r="BE245" s="135"/>
      <c r="BF245" s="135"/>
      <c r="BG245" s="135"/>
      <c r="BH245" s="135"/>
      <c r="BI245" s="135"/>
      <c r="BJ245" s="135"/>
      <c r="BK245" s="135"/>
      <c r="BL245" s="135"/>
      <c r="BM245" s="135"/>
      <c r="BN245" s="135"/>
      <c r="BO245" s="135"/>
      <c r="BP245" s="135"/>
      <c r="BQ245" s="135"/>
      <c r="BR245" s="135"/>
      <c r="BS245" s="135"/>
      <c r="BT245" s="135"/>
      <c r="BU245" s="135"/>
      <c r="BV245" s="135"/>
      <c r="BW245" s="135"/>
      <c r="BX245" s="135"/>
      <c r="BY245" s="135"/>
      <c r="BZ245" s="135"/>
      <c r="CA245" s="135"/>
      <c r="CB245" s="135"/>
      <c r="CC245" s="135"/>
      <c r="CD245" s="135"/>
      <c r="CE245" s="135"/>
      <c r="CF245" s="135"/>
    </row>
    <row r="246" spans="1:84" ht="15" x14ac:dyDescent="0.25">
      <c r="A246" s="436"/>
      <c r="B246" s="232" t="s">
        <v>638</v>
      </c>
      <c r="C246" s="194">
        <v>3.3</v>
      </c>
      <c r="D246" s="166">
        <v>3.4</v>
      </c>
      <c r="E246" s="167">
        <f>+(D246-C246)/C246</f>
        <v>3.0303030303030332E-2</v>
      </c>
      <c r="F246" s="265">
        <f>D246</f>
        <v>3.4</v>
      </c>
      <c r="G246" s="169">
        <f>ROUNDUP(F246*1.03,1)</f>
        <v>3.6</v>
      </c>
      <c r="H246" s="167">
        <f>+(G246-F246)/F246</f>
        <v>5.8823529411764761E-2</v>
      </c>
      <c r="I246" s="265">
        <f>G246</f>
        <v>3.6</v>
      </c>
      <c r="J246" s="169">
        <f>ROUNDUP(I246*1.03,1)</f>
        <v>3.8000000000000003</v>
      </c>
      <c r="K246" s="167">
        <f t="shared" si="68"/>
        <v>5.5555555555555601E-2</v>
      </c>
      <c r="L246" s="265">
        <f>J246</f>
        <v>3.8000000000000003</v>
      </c>
      <c r="M246" s="169">
        <f>ROUNDUP(L246*1.03,1)</f>
        <v>4</v>
      </c>
      <c r="N246" s="167">
        <f t="shared" si="69"/>
        <v>5.2631578947368349E-2</v>
      </c>
      <c r="O246" s="265">
        <f>M246</f>
        <v>4</v>
      </c>
      <c r="P246" s="169">
        <f>ROUNDUP(O246*1.03,1)</f>
        <v>4.1999999999999993</v>
      </c>
      <c r="Q246" s="169">
        <v>5.5</v>
      </c>
      <c r="R246" s="167">
        <f t="shared" si="70"/>
        <v>0.30952380952380976</v>
      </c>
      <c r="S246" s="209" t="s">
        <v>384</v>
      </c>
      <c r="T246" s="209"/>
      <c r="U246" s="266" t="s">
        <v>13</v>
      </c>
      <c r="Y246" s="161"/>
      <c r="Z246" s="161"/>
      <c r="AB246" s="162">
        <v>5.5</v>
      </c>
      <c r="AC246" s="279">
        <f t="shared" si="71"/>
        <v>0.30952380952380976</v>
      </c>
      <c r="AD246" s="280"/>
    </row>
    <row r="247" spans="1:84" x14ac:dyDescent="0.25">
      <c r="A247" s="262" t="s">
        <v>639</v>
      </c>
      <c r="B247" s="232" t="s">
        <v>636</v>
      </c>
      <c r="C247" s="400"/>
      <c r="D247" s="382"/>
      <c r="E247" s="383"/>
      <c r="F247" s="400"/>
      <c r="G247" s="382"/>
      <c r="H247" s="383"/>
      <c r="I247" s="265">
        <f>0.5</f>
        <v>0.5</v>
      </c>
      <c r="J247" s="265">
        <f>0.5</f>
        <v>0.5</v>
      </c>
      <c r="K247" s="167">
        <f t="shared" si="68"/>
        <v>0</v>
      </c>
      <c r="L247" s="265">
        <f>0.5</f>
        <v>0.5</v>
      </c>
      <c r="M247" s="265">
        <f>0.5</f>
        <v>0.5</v>
      </c>
      <c r="N247" s="167">
        <f t="shared" si="69"/>
        <v>0</v>
      </c>
      <c r="O247" s="265">
        <f>0.5</f>
        <v>0.5</v>
      </c>
      <c r="P247" s="265">
        <f>0.5</f>
        <v>0.5</v>
      </c>
      <c r="Q247" s="169">
        <v>1</v>
      </c>
      <c r="R247" s="167">
        <f t="shared" si="70"/>
        <v>1</v>
      </c>
      <c r="S247" s="195" t="s">
        <v>371</v>
      </c>
      <c r="T247" s="195"/>
      <c r="U247" s="266" t="s">
        <v>13</v>
      </c>
      <c r="Y247" s="161"/>
      <c r="Z247" s="314"/>
      <c r="AB247" s="435">
        <v>1</v>
      </c>
      <c r="AC247" s="279">
        <f t="shared" si="71"/>
        <v>1</v>
      </c>
      <c r="AD247" s="280"/>
    </row>
    <row r="248" spans="1:84" x14ac:dyDescent="0.25">
      <c r="A248" s="262"/>
      <c r="B248" s="232" t="s">
        <v>638</v>
      </c>
      <c r="C248" s="194">
        <v>1.8</v>
      </c>
      <c r="D248" s="166">
        <v>1.9</v>
      </c>
      <c r="E248" s="167">
        <f>+(D248-C248)/C248</f>
        <v>5.5555555555555483E-2</v>
      </c>
      <c r="F248" s="265">
        <f>D248</f>
        <v>1.9</v>
      </c>
      <c r="G248" s="169">
        <f>ROUNDUP(F248*1.03,1)</f>
        <v>2</v>
      </c>
      <c r="H248" s="167">
        <f>+(G248-F248)/F248</f>
        <v>5.2631578947368474E-2</v>
      </c>
      <c r="I248" s="265">
        <f>G248</f>
        <v>2</v>
      </c>
      <c r="J248" s="169">
        <f>ROUNDUP(I248*1.03,1)</f>
        <v>2.1</v>
      </c>
      <c r="K248" s="167">
        <f t="shared" si="68"/>
        <v>5.0000000000000044E-2</v>
      </c>
      <c r="L248" s="265">
        <f>J248</f>
        <v>2.1</v>
      </c>
      <c r="M248" s="169">
        <f>ROUNDUP(L248*1.03,1)</f>
        <v>2.2000000000000002</v>
      </c>
      <c r="N248" s="167">
        <f t="shared" si="69"/>
        <v>4.7619047619047658E-2</v>
      </c>
      <c r="O248" s="265">
        <f>M248</f>
        <v>2.2000000000000002</v>
      </c>
      <c r="P248" s="169">
        <f>ROUNDUP(O248*1.03,1)</f>
        <v>2.3000000000000003</v>
      </c>
      <c r="Q248" s="169">
        <v>3</v>
      </c>
      <c r="R248" s="167">
        <f t="shared" si="70"/>
        <v>0.30434782608695637</v>
      </c>
      <c r="S248" s="209" t="s">
        <v>371</v>
      </c>
      <c r="T248" s="209"/>
      <c r="U248" s="266" t="s">
        <v>13</v>
      </c>
      <c r="Y248" s="161"/>
      <c r="Z248" s="161"/>
      <c r="AB248" s="162">
        <v>3</v>
      </c>
      <c r="AC248" s="279">
        <f t="shared" si="71"/>
        <v>0.30434782608695637</v>
      </c>
      <c r="AD248" s="280"/>
    </row>
    <row r="249" spans="1:84" s="423" customFormat="1" ht="15" x14ac:dyDescent="0.25">
      <c r="A249" s="436"/>
      <c r="B249" s="232" t="s">
        <v>640</v>
      </c>
      <c r="C249" s="194">
        <v>2</v>
      </c>
      <c r="D249" s="166">
        <v>2.1</v>
      </c>
      <c r="E249" s="167">
        <f>+(D249-C249)/C249</f>
        <v>5.0000000000000044E-2</v>
      </c>
      <c r="F249" s="265">
        <f>D249</f>
        <v>2.1</v>
      </c>
      <c r="G249" s="169">
        <f>ROUNDUP(F249*1.03,1)</f>
        <v>2.2000000000000002</v>
      </c>
      <c r="H249" s="167">
        <f>+(G249-F249)/F249</f>
        <v>4.7619047619047658E-2</v>
      </c>
      <c r="I249" s="265">
        <f>G249</f>
        <v>2.2000000000000002</v>
      </c>
      <c r="J249" s="169">
        <f>ROUNDUP(I249*1.03,1)</f>
        <v>2.3000000000000003</v>
      </c>
      <c r="K249" s="167">
        <f t="shared" si="68"/>
        <v>4.5454545454545491E-2</v>
      </c>
      <c r="L249" s="265">
        <f>J249</f>
        <v>2.3000000000000003</v>
      </c>
      <c r="M249" s="169">
        <f>ROUNDUP(L249*1.03,1)</f>
        <v>2.4</v>
      </c>
      <c r="N249" s="167">
        <f t="shared" si="69"/>
        <v>4.3478260869565057E-2</v>
      </c>
      <c r="O249" s="265">
        <f>M249</f>
        <v>2.4</v>
      </c>
      <c r="P249" s="169">
        <f>ROUNDUP(O249*1.03,1)</f>
        <v>2.5</v>
      </c>
      <c r="Q249" s="169">
        <v>3.3</v>
      </c>
      <c r="R249" s="167">
        <f t="shared" si="70"/>
        <v>0.31999999999999995</v>
      </c>
      <c r="S249" s="209" t="s">
        <v>371</v>
      </c>
      <c r="T249" s="209"/>
      <c r="U249" s="266" t="s">
        <v>13</v>
      </c>
      <c r="V249" s="135"/>
      <c r="W249" s="136"/>
      <c r="X249" s="136"/>
      <c r="Y249" s="161"/>
      <c r="Z249" s="161"/>
      <c r="AA249" s="135"/>
      <c r="AB249" s="162">
        <v>3.3</v>
      </c>
      <c r="AC249" s="279">
        <f t="shared" si="71"/>
        <v>0.31999999999999995</v>
      </c>
      <c r="AD249" s="280"/>
      <c r="AE249" s="135"/>
      <c r="AF249" s="135"/>
      <c r="AG249" s="135"/>
      <c r="AH249" s="135"/>
      <c r="AI249" s="135"/>
      <c r="AJ249" s="135"/>
      <c r="AK249" s="135"/>
      <c r="AL249" s="135"/>
      <c r="AM249" s="135"/>
      <c r="AN249" s="135"/>
      <c r="AO249" s="135"/>
      <c r="AP249" s="135"/>
      <c r="AQ249" s="135"/>
      <c r="AR249" s="135"/>
      <c r="AS249" s="135"/>
      <c r="AT249" s="135"/>
      <c r="AU249" s="135"/>
      <c r="AV249" s="135"/>
      <c r="AW249" s="135"/>
      <c r="AX249" s="135"/>
      <c r="AY249" s="135"/>
      <c r="AZ249" s="135"/>
      <c r="BA249" s="135"/>
      <c r="BB249" s="135"/>
      <c r="BC249" s="135"/>
      <c r="BD249" s="135"/>
      <c r="BE249" s="135"/>
      <c r="BF249" s="135"/>
      <c r="BG249" s="135"/>
      <c r="BH249" s="135"/>
      <c r="BI249" s="135"/>
      <c r="BJ249" s="135"/>
      <c r="BK249" s="135"/>
      <c r="BL249" s="135"/>
      <c r="BM249" s="135"/>
      <c r="BN249" s="135"/>
      <c r="BO249" s="135"/>
      <c r="BP249" s="135"/>
      <c r="BQ249" s="135"/>
      <c r="BR249" s="135"/>
      <c r="BS249" s="135"/>
      <c r="BT249" s="135"/>
      <c r="BU249" s="135"/>
      <c r="BV249" s="135"/>
      <c r="BW249" s="135"/>
      <c r="BX249" s="135"/>
      <c r="BY249" s="135"/>
      <c r="BZ249" s="135"/>
      <c r="CA249" s="135"/>
      <c r="CB249" s="135"/>
      <c r="CC249" s="135"/>
      <c r="CD249" s="135"/>
      <c r="CE249" s="135"/>
      <c r="CF249" s="135"/>
    </row>
    <row r="250" spans="1:84" s="423" customFormat="1" x14ac:dyDescent="0.25">
      <c r="A250" s="262" t="s">
        <v>641</v>
      </c>
      <c r="B250" s="232" t="s">
        <v>636</v>
      </c>
      <c r="C250" s="400"/>
      <c r="D250" s="382"/>
      <c r="E250" s="383"/>
      <c r="F250" s="400"/>
      <c r="G250" s="382"/>
      <c r="H250" s="383"/>
      <c r="I250" s="265">
        <f>0.5</f>
        <v>0.5</v>
      </c>
      <c r="J250" s="265">
        <f>0.5</f>
        <v>0.5</v>
      </c>
      <c r="K250" s="167">
        <f t="shared" si="68"/>
        <v>0</v>
      </c>
      <c r="L250" s="265">
        <f>0.5</f>
        <v>0.5</v>
      </c>
      <c r="M250" s="265">
        <f>0.5</f>
        <v>0.5</v>
      </c>
      <c r="N250" s="167">
        <f t="shared" si="69"/>
        <v>0</v>
      </c>
      <c r="O250" s="265">
        <f>0.5</f>
        <v>0.5</v>
      </c>
      <c r="P250" s="265">
        <f>0.5</f>
        <v>0.5</v>
      </c>
      <c r="Q250" s="169">
        <v>1</v>
      </c>
      <c r="R250" s="167">
        <f t="shared" si="70"/>
        <v>1</v>
      </c>
      <c r="S250" s="195" t="s">
        <v>371</v>
      </c>
      <c r="T250" s="195"/>
      <c r="U250" s="266" t="s">
        <v>13</v>
      </c>
      <c r="V250" s="135"/>
      <c r="W250" s="136"/>
      <c r="X250" s="136"/>
      <c r="Y250" s="161"/>
      <c r="Z250" s="314"/>
      <c r="AA250" s="135"/>
      <c r="AB250" s="435">
        <v>1</v>
      </c>
      <c r="AC250" s="279">
        <f t="shared" si="71"/>
        <v>1</v>
      </c>
      <c r="AD250" s="280"/>
      <c r="AE250" s="135"/>
      <c r="AF250" s="135"/>
      <c r="AG250" s="135"/>
      <c r="AH250" s="135"/>
      <c r="AI250" s="135"/>
      <c r="AJ250" s="135"/>
      <c r="AK250" s="135"/>
      <c r="AL250" s="135"/>
      <c r="AM250" s="135"/>
      <c r="AN250" s="135"/>
      <c r="AO250" s="135"/>
      <c r="AP250" s="135"/>
      <c r="AQ250" s="135"/>
      <c r="AR250" s="135"/>
      <c r="AS250" s="135"/>
      <c r="AT250" s="135"/>
      <c r="AU250" s="135"/>
      <c r="AV250" s="135"/>
      <c r="AW250" s="135"/>
      <c r="AX250" s="135"/>
      <c r="AY250" s="135"/>
      <c r="AZ250" s="135"/>
      <c r="BA250" s="135"/>
      <c r="BB250" s="135"/>
      <c r="BC250" s="135"/>
      <c r="BD250" s="135"/>
      <c r="BE250" s="135"/>
      <c r="BF250" s="135"/>
      <c r="BG250" s="135"/>
      <c r="BH250" s="135"/>
      <c r="BI250" s="135"/>
      <c r="BJ250" s="135"/>
      <c r="BK250" s="135"/>
      <c r="BL250" s="135"/>
      <c r="BM250" s="135"/>
      <c r="BN250" s="135"/>
      <c r="BO250" s="135"/>
      <c r="BP250" s="135"/>
      <c r="BQ250" s="135"/>
      <c r="BR250" s="135"/>
      <c r="BS250" s="135"/>
      <c r="BT250" s="135"/>
      <c r="BU250" s="135"/>
      <c r="BV250" s="135"/>
      <c r="BW250" s="135"/>
      <c r="BX250" s="135"/>
      <c r="BY250" s="135"/>
      <c r="BZ250" s="135"/>
      <c r="CA250" s="135"/>
      <c r="CB250" s="135"/>
      <c r="CC250" s="135"/>
      <c r="CD250" s="135"/>
      <c r="CE250" s="135"/>
      <c r="CF250" s="135"/>
    </row>
    <row r="251" spans="1:84" s="423" customFormat="1" ht="15" x14ac:dyDescent="0.25">
      <c r="A251" s="436"/>
      <c r="B251" s="232" t="s">
        <v>638</v>
      </c>
      <c r="C251" s="194">
        <v>1.3</v>
      </c>
      <c r="D251" s="166">
        <v>1.4</v>
      </c>
      <c r="E251" s="167">
        <f>+(D251-C251)/C251</f>
        <v>7.6923076923076816E-2</v>
      </c>
      <c r="F251" s="265">
        <f>D251</f>
        <v>1.4</v>
      </c>
      <c r="G251" s="169">
        <f>ROUNDUP(F251*1.03,1)</f>
        <v>1.5</v>
      </c>
      <c r="H251" s="167">
        <f>+(G251-F251)/F251</f>
        <v>7.1428571428571494E-2</v>
      </c>
      <c r="I251" s="265">
        <f>G251</f>
        <v>1.5</v>
      </c>
      <c r="J251" s="169">
        <f>ROUNDUP(I251*1.03,1)</f>
        <v>1.6</v>
      </c>
      <c r="K251" s="167">
        <f t="shared" si="68"/>
        <v>6.6666666666666721E-2</v>
      </c>
      <c r="L251" s="265">
        <f>J251</f>
        <v>1.6</v>
      </c>
      <c r="M251" s="169">
        <f>ROUNDUP(L251*1.03,1)</f>
        <v>1.7000000000000002</v>
      </c>
      <c r="N251" s="167">
        <f t="shared" si="69"/>
        <v>6.2500000000000056E-2</v>
      </c>
      <c r="O251" s="265">
        <f>M251</f>
        <v>1.7000000000000002</v>
      </c>
      <c r="P251" s="169">
        <f>ROUNDUP(O251*1.03,1)</f>
        <v>1.8</v>
      </c>
      <c r="Q251" s="169">
        <v>2.2999999999999998</v>
      </c>
      <c r="R251" s="167">
        <f t="shared" si="70"/>
        <v>0.27777777777777762</v>
      </c>
      <c r="S251" s="209" t="s">
        <v>371</v>
      </c>
      <c r="T251" s="209"/>
      <c r="U251" s="266" t="s">
        <v>13</v>
      </c>
      <c r="V251" s="135"/>
      <c r="W251" s="136"/>
      <c r="X251" s="136"/>
      <c r="Y251" s="161"/>
      <c r="Z251" s="161"/>
      <c r="AA251" s="135"/>
      <c r="AB251" s="162">
        <v>2.2999999999999998</v>
      </c>
      <c r="AC251" s="279">
        <f t="shared" si="71"/>
        <v>0.27777777777777762</v>
      </c>
      <c r="AD251" s="280"/>
      <c r="AE251" s="135"/>
      <c r="AF251" s="135"/>
      <c r="AG251" s="135"/>
      <c r="AH251" s="135"/>
      <c r="AI251" s="135"/>
      <c r="AJ251" s="135"/>
      <c r="AK251" s="135"/>
      <c r="AL251" s="135"/>
      <c r="AM251" s="135"/>
      <c r="AN251" s="135"/>
      <c r="AO251" s="135"/>
      <c r="AP251" s="135"/>
      <c r="AQ251" s="135"/>
      <c r="AR251" s="135"/>
      <c r="AS251" s="135"/>
      <c r="AT251" s="135"/>
      <c r="AU251" s="135"/>
      <c r="AV251" s="135"/>
      <c r="AW251" s="135"/>
      <c r="AX251" s="135"/>
      <c r="AY251" s="135"/>
      <c r="AZ251" s="135"/>
      <c r="BA251" s="135"/>
      <c r="BB251" s="135"/>
      <c r="BC251" s="135"/>
      <c r="BD251" s="135"/>
      <c r="BE251" s="135"/>
      <c r="BF251" s="135"/>
      <c r="BG251" s="135"/>
      <c r="BH251" s="135"/>
      <c r="BI251" s="135"/>
      <c r="BJ251" s="135"/>
      <c r="BK251" s="135"/>
      <c r="BL251" s="135"/>
      <c r="BM251" s="135"/>
      <c r="BN251" s="135"/>
      <c r="BO251" s="135"/>
      <c r="BP251" s="135"/>
      <c r="BQ251" s="135"/>
      <c r="BR251" s="135"/>
      <c r="BS251" s="135"/>
      <c r="BT251" s="135"/>
      <c r="BU251" s="135"/>
      <c r="BV251" s="135"/>
      <c r="BW251" s="135"/>
      <c r="BX251" s="135"/>
      <c r="BY251" s="135"/>
      <c r="BZ251" s="135"/>
      <c r="CA251" s="135"/>
      <c r="CB251" s="135"/>
      <c r="CC251" s="135"/>
      <c r="CD251" s="135"/>
      <c r="CE251" s="135"/>
      <c r="CF251" s="135"/>
    </row>
    <row r="252" spans="1:84" s="423" customFormat="1" ht="15" x14ac:dyDescent="0.25">
      <c r="A252" s="436"/>
      <c r="B252" s="232" t="s">
        <v>640</v>
      </c>
      <c r="C252" s="194">
        <v>1.4</v>
      </c>
      <c r="D252" s="166">
        <v>1.5</v>
      </c>
      <c r="E252" s="167">
        <f>+(D252-C252)/C252</f>
        <v>7.1428571428571494E-2</v>
      </c>
      <c r="F252" s="265">
        <f>D252</f>
        <v>1.5</v>
      </c>
      <c r="G252" s="169">
        <f>ROUNDUP(F252*1.03,1)</f>
        <v>1.6</v>
      </c>
      <c r="H252" s="167">
        <f>+(G252-F252)/F252</f>
        <v>6.6666666666666721E-2</v>
      </c>
      <c r="I252" s="265">
        <f>G252</f>
        <v>1.6</v>
      </c>
      <c r="J252" s="169">
        <f>ROUNDUP(I252*1.03,1)</f>
        <v>1.7000000000000002</v>
      </c>
      <c r="K252" s="167">
        <f t="shared" si="68"/>
        <v>6.2500000000000056E-2</v>
      </c>
      <c r="L252" s="265">
        <f>J252</f>
        <v>1.7000000000000002</v>
      </c>
      <c r="M252" s="169">
        <f>ROUNDUP(L252*1.03,1)</f>
        <v>1.8</v>
      </c>
      <c r="N252" s="167">
        <f t="shared" si="69"/>
        <v>5.8823529411764622E-2</v>
      </c>
      <c r="O252" s="265">
        <f>M252</f>
        <v>1.8</v>
      </c>
      <c r="P252" s="169">
        <f>ROUNDUP(O252*1.03,1)</f>
        <v>1.9000000000000001</v>
      </c>
      <c r="Q252" s="169">
        <v>2.5</v>
      </c>
      <c r="R252" s="167">
        <f t="shared" si="70"/>
        <v>0.31578947368421045</v>
      </c>
      <c r="S252" s="209" t="s">
        <v>371</v>
      </c>
      <c r="T252" s="209"/>
      <c r="U252" s="266" t="s">
        <v>13</v>
      </c>
      <c r="V252" s="135"/>
      <c r="W252" s="136"/>
      <c r="X252" s="136"/>
      <c r="Y252" s="161"/>
      <c r="Z252" s="161"/>
      <c r="AA252" s="135"/>
      <c r="AB252" s="162">
        <v>2.5</v>
      </c>
      <c r="AC252" s="279">
        <f t="shared" si="71"/>
        <v>0.31578947368421045</v>
      </c>
      <c r="AD252" s="280"/>
      <c r="AE252" s="135"/>
      <c r="AF252" s="135"/>
      <c r="AG252" s="135"/>
      <c r="AH252" s="135"/>
      <c r="AI252" s="135"/>
      <c r="AJ252" s="135"/>
      <c r="AK252" s="135"/>
      <c r="AL252" s="135"/>
      <c r="AM252" s="135"/>
      <c r="AN252" s="135"/>
      <c r="AO252" s="135"/>
      <c r="AP252" s="135"/>
      <c r="AQ252" s="135"/>
      <c r="AR252" s="135"/>
      <c r="AS252" s="135"/>
      <c r="AT252" s="135"/>
      <c r="AU252" s="135"/>
      <c r="AV252" s="135"/>
      <c r="AW252" s="135"/>
      <c r="AX252" s="135"/>
      <c r="AY252" s="135"/>
      <c r="AZ252" s="135"/>
      <c r="BA252" s="135"/>
      <c r="BB252" s="135"/>
      <c r="BC252" s="135"/>
      <c r="BD252" s="135"/>
      <c r="BE252" s="135"/>
      <c r="BF252" s="135"/>
      <c r="BG252" s="135"/>
      <c r="BH252" s="135"/>
      <c r="BI252" s="135"/>
      <c r="BJ252" s="135"/>
      <c r="BK252" s="135"/>
      <c r="BL252" s="135"/>
      <c r="BM252" s="135"/>
      <c r="BN252" s="135"/>
      <c r="BO252" s="135"/>
      <c r="BP252" s="135"/>
      <c r="BQ252" s="135"/>
      <c r="BR252" s="135"/>
      <c r="BS252" s="135"/>
      <c r="BT252" s="135"/>
      <c r="BU252" s="135"/>
      <c r="BV252" s="135"/>
      <c r="BW252" s="135"/>
      <c r="BX252" s="135"/>
      <c r="BY252" s="135"/>
      <c r="BZ252" s="135"/>
      <c r="CA252" s="135"/>
      <c r="CB252" s="135"/>
      <c r="CC252" s="135"/>
      <c r="CD252" s="135"/>
      <c r="CE252" s="135"/>
      <c r="CF252" s="135"/>
    </row>
    <row r="253" spans="1:84" s="423" customFormat="1" x14ac:dyDescent="0.25">
      <c r="A253" s="262" t="s">
        <v>642</v>
      </c>
      <c r="B253" s="232" t="s">
        <v>636</v>
      </c>
      <c r="C253" s="400"/>
      <c r="D253" s="382"/>
      <c r="E253" s="383"/>
      <c r="F253" s="400"/>
      <c r="G253" s="382"/>
      <c r="H253" s="383"/>
      <c r="I253" s="265">
        <f>0.5</f>
        <v>0.5</v>
      </c>
      <c r="J253" s="265">
        <f>0.5</f>
        <v>0.5</v>
      </c>
      <c r="K253" s="167">
        <f t="shared" si="68"/>
        <v>0</v>
      </c>
      <c r="L253" s="265">
        <f>0.5</f>
        <v>0.5</v>
      </c>
      <c r="M253" s="265">
        <f>0.5</f>
        <v>0.5</v>
      </c>
      <c r="N253" s="167">
        <f t="shared" si="69"/>
        <v>0</v>
      </c>
      <c r="O253" s="265">
        <f>0.5</f>
        <v>0.5</v>
      </c>
      <c r="P253" s="265">
        <f>0.5</f>
        <v>0.5</v>
      </c>
      <c r="Q253" s="169">
        <v>1</v>
      </c>
      <c r="R253" s="167">
        <f t="shared" si="70"/>
        <v>1</v>
      </c>
      <c r="S253" s="195" t="s">
        <v>371</v>
      </c>
      <c r="T253" s="195"/>
      <c r="U253" s="266" t="s">
        <v>13</v>
      </c>
      <c r="V253" s="135"/>
      <c r="W253" s="136"/>
      <c r="X253" s="136"/>
      <c r="Y253" s="161"/>
      <c r="Z253" s="314"/>
      <c r="AA253" s="135"/>
      <c r="AB253" s="435">
        <v>1</v>
      </c>
      <c r="AC253" s="279">
        <f t="shared" si="71"/>
        <v>1</v>
      </c>
      <c r="AD253" s="280"/>
      <c r="AE253" s="135"/>
      <c r="AF253" s="135"/>
      <c r="AG253" s="135"/>
      <c r="AH253" s="135"/>
      <c r="AI253" s="135"/>
      <c r="AJ253" s="135"/>
      <c r="AK253" s="135"/>
      <c r="AL253" s="135"/>
      <c r="AM253" s="135"/>
      <c r="AN253" s="135"/>
      <c r="AO253" s="135"/>
      <c r="AP253" s="135"/>
      <c r="AQ253" s="135"/>
      <c r="AR253" s="135"/>
      <c r="AS253" s="135"/>
      <c r="AT253" s="135"/>
      <c r="AU253" s="135"/>
      <c r="AV253" s="135"/>
      <c r="AW253" s="135"/>
      <c r="AX253" s="135"/>
      <c r="AY253" s="135"/>
      <c r="AZ253" s="135"/>
      <c r="BA253" s="135"/>
      <c r="BB253" s="135"/>
      <c r="BC253" s="135"/>
      <c r="BD253" s="135"/>
      <c r="BE253" s="135"/>
      <c r="BF253" s="135"/>
      <c r="BG253" s="135"/>
      <c r="BH253" s="135"/>
      <c r="BI253" s="135"/>
      <c r="BJ253" s="135"/>
      <c r="BK253" s="135"/>
      <c r="BL253" s="135"/>
      <c r="BM253" s="135"/>
      <c r="BN253" s="135"/>
      <c r="BO253" s="135"/>
      <c r="BP253" s="135"/>
      <c r="BQ253" s="135"/>
      <c r="BR253" s="135"/>
      <c r="BS253" s="135"/>
      <c r="BT253" s="135"/>
      <c r="BU253" s="135"/>
      <c r="BV253" s="135"/>
      <c r="BW253" s="135"/>
      <c r="BX253" s="135"/>
      <c r="BY253" s="135"/>
      <c r="BZ253" s="135"/>
      <c r="CA253" s="135"/>
      <c r="CB253" s="135"/>
      <c r="CC253" s="135"/>
      <c r="CD253" s="135"/>
      <c r="CE253" s="135"/>
      <c r="CF253" s="135"/>
    </row>
    <row r="254" spans="1:84" s="423" customFormat="1" ht="15" x14ac:dyDescent="0.25">
      <c r="A254" s="436"/>
      <c r="B254" s="232" t="s">
        <v>643</v>
      </c>
      <c r="C254" s="194">
        <v>1.3</v>
      </c>
      <c r="D254" s="166">
        <v>1.4</v>
      </c>
      <c r="E254" s="167">
        <f>+(D254-C254)/C254</f>
        <v>7.6923076923076816E-2</v>
      </c>
      <c r="F254" s="265">
        <f>D254</f>
        <v>1.4</v>
      </c>
      <c r="G254" s="169">
        <f>ROUNDUP(F254*1.03,1)</f>
        <v>1.5</v>
      </c>
      <c r="H254" s="167">
        <f>+(G254-F254)/F254</f>
        <v>7.1428571428571494E-2</v>
      </c>
      <c r="I254" s="265">
        <f>G254</f>
        <v>1.5</v>
      </c>
      <c r="J254" s="169">
        <f>ROUNDUP(I254*1.03,1)</f>
        <v>1.6</v>
      </c>
      <c r="K254" s="167">
        <f t="shared" si="68"/>
        <v>6.6666666666666721E-2</v>
      </c>
      <c r="L254" s="265">
        <f>J254</f>
        <v>1.6</v>
      </c>
      <c r="M254" s="169">
        <f>ROUNDUP(L254*1.03,1)</f>
        <v>1.7000000000000002</v>
      </c>
      <c r="N254" s="167">
        <f t="shared" si="69"/>
        <v>6.2500000000000056E-2</v>
      </c>
      <c r="O254" s="265">
        <f>M254</f>
        <v>1.7000000000000002</v>
      </c>
      <c r="P254" s="169">
        <f>ROUNDUP(O254*1.03,1)</f>
        <v>1.8</v>
      </c>
      <c r="Q254" s="169">
        <v>2.2999999999999998</v>
      </c>
      <c r="R254" s="167">
        <f t="shared" si="70"/>
        <v>0.27777777777777762</v>
      </c>
      <c r="S254" s="209" t="s">
        <v>371</v>
      </c>
      <c r="T254" s="209"/>
      <c r="U254" s="266" t="s">
        <v>13</v>
      </c>
      <c r="V254" s="135"/>
      <c r="W254" s="136"/>
      <c r="X254" s="136"/>
      <c r="Y254" s="161"/>
      <c r="Z254" s="161"/>
      <c r="AA254" s="135"/>
      <c r="AB254" s="162">
        <v>2.2999999999999998</v>
      </c>
      <c r="AC254" s="279">
        <f t="shared" si="71"/>
        <v>0.27777777777777762</v>
      </c>
      <c r="AD254" s="280"/>
      <c r="AE254" s="135"/>
      <c r="AF254" s="135"/>
      <c r="AG254" s="135"/>
      <c r="AH254" s="135"/>
      <c r="AI254" s="135"/>
      <c r="AJ254" s="135"/>
      <c r="AK254" s="135"/>
      <c r="AL254" s="135"/>
      <c r="AM254" s="135"/>
      <c r="AN254" s="135"/>
      <c r="AO254" s="135"/>
      <c r="AP254" s="135"/>
      <c r="AQ254" s="135"/>
      <c r="AR254" s="135"/>
      <c r="AS254" s="135"/>
      <c r="AT254" s="135"/>
      <c r="AU254" s="135"/>
      <c r="AV254" s="135"/>
      <c r="AW254" s="135"/>
      <c r="AX254" s="135"/>
      <c r="AY254" s="135"/>
      <c r="AZ254" s="135"/>
      <c r="BA254" s="135"/>
      <c r="BB254" s="135"/>
      <c r="BC254" s="135"/>
      <c r="BD254" s="135"/>
      <c r="BE254" s="135"/>
      <c r="BF254" s="135"/>
      <c r="BG254" s="135"/>
      <c r="BH254" s="135"/>
      <c r="BI254" s="135"/>
      <c r="BJ254" s="135"/>
      <c r="BK254" s="135"/>
      <c r="BL254" s="135"/>
      <c r="BM254" s="135"/>
      <c r="BN254" s="135"/>
      <c r="BO254" s="135"/>
      <c r="BP254" s="135"/>
      <c r="BQ254" s="135"/>
      <c r="BR254" s="135"/>
      <c r="BS254" s="135"/>
      <c r="BT254" s="135"/>
      <c r="BU254" s="135"/>
      <c r="BV254" s="135"/>
      <c r="BW254" s="135"/>
      <c r="BX254" s="135"/>
      <c r="BY254" s="135"/>
      <c r="BZ254" s="135"/>
      <c r="CA254" s="135"/>
      <c r="CB254" s="135"/>
      <c r="CC254" s="135"/>
      <c r="CD254" s="135"/>
      <c r="CE254" s="135"/>
      <c r="CF254" s="135"/>
    </row>
    <row r="255" spans="1:84" s="423" customFormat="1" ht="15" x14ac:dyDescent="0.25">
      <c r="A255" s="436"/>
      <c r="B255" s="232" t="s">
        <v>644</v>
      </c>
      <c r="C255" s="194">
        <v>1.4</v>
      </c>
      <c r="D255" s="166">
        <v>1.5</v>
      </c>
      <c r="E255" s="167">
        <f>+(D255-C255)/C255</f>
        <v>7.1428571428571494E-2</v>
      </c>
      <c r="F255" s="265">
        <f>D255</f>
        <v>1.5</v>
      </c>
      <c r="G255" s="169">
        <f>ROUNDUP(F255*1.03,1)</f>
        <v>1.6</v>
      </c>
      <c r="H255" s="167">
        <f>+(G255-F255)/F255</f>
        <v>6.6666666666666721E-2</v>
      </c>
      <c r="I255" s="265">
        <f>G255</f>
        <v>1.6</v>
      </c>
      <c r="J255" s="169">
        <f>ROUNDUP(I255*1.03,1)</f>
        <v>1.7000000000000002</v>
      </c>
      <c r="K255" s="167">
        <f t="shared" si="68"/>
        <v>6.2500000000000056E-2</v>
      </c>
      <c r="L255" s="265">
        <f>J255</f>
        <v>1.7000000000000002</v>
      </c>
      <c r="M255" s="169">
        <f>ROUNDUP(L255*1.03,1)</f>
        <v>1.8</v>
      </c>
      <c r="N255" s="167">
        <f t="shared" si="69"/>
        <v>5.8823529411764622E-2</v>
      </c>
      <c r="O255" s="265">
        <f>M255</f>
        <v>1.8</v>
      </c>
      <c r="P255" s="169">
        <f>ROUNDUP(O255*1.03,1)</f>
        <v>1.9000000000000001</v>
      </c>
      <c r="Q255" s="169">
        <v>2.5</v>
      </c>
      <c r="R255" s="167">
        <f t="shared" si="70"/>
        <v>0.31578947368421045</v>
      </c>
      <c r="S255" s="209" t="s">
        <v>371</v>
      </c>
      <c r="T255" s="209"/>
      <c r="U255" s="266" t="s">
        <v>13</v>
      </c>
      <c r="V255" s="135"/>
      <c r="W255" s="136"/>
      <c r="X255" s="136"/>
      <c r="Y255" s="161"/>
      <c r="Z255" s="161"/>
      <c r="AA255" s="135"/>
      <c r="AB255" s="162">
        <v>2.5</v>
      </c>
      <c r="AC255" s="279">
        <f t="shared" si="71"/>
        <v>0.31578947368421045</v>
      </c>
      <c r="AD255" s="280"/>
      <c r="AE255" s="135"/>
      <c r="AF255" s="135"/>
      <c r="AG255" s="135"/>
      <c r="AH255" s="135"/>
      <c r="AI255" s="135"/>
      <c r="AJ255" s="135"/>
      <c r="AK255" s="135"/>
      <c r="AL255" s="135"/>
      <c r="AM255" s="135"/>
      <c r="AN255" s="135"/>
      <c r="AO255" s="135"/>
      <c r="AP255" s="135"/>
      <c r="AQ255" s="135"/>
      <c r="AR255" s="135"/>
      <c r="AS255" s="135"/>
      <c r="AT255" s="135"/>
      <c r="AU255" s="135"/>
      <c r="AV255" s="135"/>
      <c r="AW255" s="135"/>
      <c r="AX255" s="135"/>
      <c r="AY255" s="135"/>
      <c r="AZ255" s="135"/>
      <c r="BA255" s="135"/>
      <c r="BB255" s="135"/>
      <c r="BC255" s="135"/>
      <c r="BD255" s="135"/>
      <c r="BE255" s="135"/>
      <c r="BF255" s="135"/>
      <c r="BG255" s="135"/>
      <c r="BH255" s="135"/>
      <c r="BI255" s="135"/>
      <c r="BJ255" s="135"/>
      <c r="BK255" s="135"/>
      <c r="BL255" s="135"/>
      <c r="BM255" s="135"/>
      <c r="BN255" s="135"/>
      <c r="BO255" s="135"/>
      <c r="BP255" s="135"/>
      <c r="BQ255" s="135"/>
      <c r="BR255" s="135"/>
      <c r="BS255" s="135"/>
      <c r="BT255" s="135"/>
      <c r="BU255" s="135"/>
      <c r="BV255" s="135"/>
      <c r="BW255" s="135"/>
      <c r="BX255" s="135"/>
      <c r="BY255" s="135"/>
      <c r="BZ255" s="135"/>
      <c r="CA255" s="135"/>
      <c r="CB255" s="135"/>
      <c r="CC255" s="135"/>
      <c r="CD255" s="135"/>
      <c r="CE255" s="135"/>
      <c r="CF255" s="135"/>
    </row>
    <row r="256" spans="1:84" s="423" customFormat="1" x14ac:dyDescent="0.25">
      <c r="A256" s="262" t="s">
        <v>645</v>
      </c>
      <c r="B256" s="232" t="s">
        <v>636</v>
      </c>
      <c r="C256" s="400"/>
      <c r="D256" s="382"/>
      <c r="E256" s="383"/>
      <c r="F256" s="400"/>
      <c r="G256" s="382"/>
      <c r="H256" s="383"/>
      <c r="I256" s="265">
        <f>0.5</f>
        <v>0.5</v>
      </c>
      <c r="J256" s="265">
        <f>0.5</f>
        <v>0.5</v>
      </c>
      <c r="K256" s="167">
        <f t="shared" si="68"/>
        <v>0</v>
      </c>
      <c r="L256" s="265">
        <f>0.5</f>
        <v>0.5</v>
      </c>
      <c r="M256" s="265">
        <f>0.5</f>
        <v>0.5</v>
      </c>
      <c r="N256" s="167">
        <f t="shared" si="69"/>
        <v>0</v>
      </c>
      <c r="O256" s="265">
        <f>0.5</f>
        <v>0.5</v>
      </c>
      <c r="P256" s="265">
        <f>0.5</f>
        <v>0.5</v>
      </c>
      <c r="Q256" s="169">
        <v>1</v>
      </c>
      <c r="R256" s="167">
        <f t="shared" si="70"/>
        <v>1</v>
      </c>
      <c r="S256" s="195" t="s">
        <v>371</v>
      </c>
      <c r="T256" s="195"/>
      <c r="U256" s="266" t="s">
        <v>13</v>
      </c>
      <c r="V256" s="135"/>
      <c r="W256" s="136"/>
      <c r="X256" s="136"/>
      <c r="Y256" s="161"/>
      <c r="Z256" s="314"/>
      <c r="AA256" s="135"/>
      <c r="AB256" s="435">
        <v>1</v>
      </c>
      <c r="AC256" s="279">
        <f t="shared" si="71"/>
        <v>1</v>
      </c>
      <c r="AD256" s="280"/>
      <c r="AE256" s="135"/>
      <c r="AF256" s="135"/>
      <c r="AG256" s="135"/>
      <c r="AH256" s="135"/>
      <c r="AI256" s="135"/>
      <c r="AJ256" s="135"/>
      <c r="AK256" s="135"/>
      <c r="AL256" s="135"/>
      <c r="AM256" s="135"/>
      <c r="AN256" s="135"/>
      <c r="AO256" s="135"/>
      <c r="AP256" s="135"/>
      <c r="AQ256" s="135"/>
      <c r="AR256" s="135"/>
      <c r="AS256" s="135"/>
      <c r="AT256" s="135"/>
      <c r="AU256" s="135"/>
      <c r="AV256" s="135"/>
      <c r="AW256" s="135"/>
      <c r="AX256" s="135"/>
      <c r="AY256" s="135"/>
      <c r="AZ256" s="135"/>
      <c r="BA256" s="135"/>
      <c r="BB256" s="135"/>
      <c r="BC256" s="135"/>
      <c r="BD256" s="135"/>
      <c r="BE256" s="135"/>
      <c r="BF256" s="135"/>
      <c r="BG256" s="135"/>
      <c r="BH256" s="135"/>
      <c r="BI256" s="135"/>
      <c r="BJ256" s="135"/>
      <c r="BK256" s="135"/>
      <c r="BL256" s="135"/>
      <c r="BM256" s="135"/>
      <c r="BN256" s="135"/>
      <c r="BO256" s="135"/>
      <c r="BP256" s="135"/>
      <c r="BQ256" s="135"/>
      <c r="BR256" s="135"/>
      <c r="BS256" s="135"/>
      <c r="BT256" s="135"/>
      <c r="BU256" s="135"/>
      <c r="BV256" s="135"/>
      <c r="BW256" s="135"/>
      <c r="BX256" s="135"/>
      <c r="BY256" s="135"/>
      <c r="BZ256" s="135"/>
      <c r="CA256" s="135"/>
      <c r="CB256" s="135"/>
      <c r="CC256" s="135"/>
      <c r="CD256" s="135"/>
      <c r="CE256" s="135"/>
      <c r="CF256" s="135"/>
    </row>
    <row r="257" spans="1:84" s="423" customFormat="1" ht="15" x14ac:dyDescent="0.25">
      <c r="A257" s="436"/>
      <c r="B257" s="232" t="s">
        <v>638</v>
      </c>
      <c r="C257" s="194">
        <v>2.2999999999999998</v>
      </c>
      <c r="D257" s="166">
        <v>2.4</v>
      </c>
      <c r="E257" s="167">
        <f>+(D257-C257)/C257</f>
        <v>4.3478260869565258E-2</v>
      </c>
      <c r="F257" s="265">
        <f>D257</f>
        <v>2.4</v>
      </c>
      <c r="G257" s="169">
        <f>ROUNDUP(F257*1.03,1)</f>
        <v>2.5</v>
      </c>
      <c r="H257" s="167">
        <f>+(G257-F257)/F257</f>
        <v>4.1666666666666706E-2</v>
      </c>
      <c r="I257" s="265">
        <f>G257</f>
        <v>2.5</v>
      </c>
      <c r="J257" s="169">
        <f>ROUNDUP(I257*1.03,1)</f>
        <v>2.6</v>
      </c>
      <c r="K257" s="167">
        <f t="shared" si="68"/>
        <v>4.0000000000000036E-2</v>
      </c>
      <c r="L257" s="265">
        <f>J257</f>
        <v>2.6</v>
      </c>
      <c r="M257" s="169">
        <f>ROUNDUP(L257*1.03,1)</f>
        <v>2.7</v>
      </c>
      <c r="N257" s="167">
        <f t="shared" si="69"/>
        <v>3.8461538461538491E-2</v>
      </c>
      <c r="O257" s="265">
        <f>M257</f>
        <v>2.7</v>
      </c>
      <c r="P257" s="169">
        <f>ROUNDUP(O257*1.03,1)</f>
        <v>2.8000000000000003</v>
      </c>
      <c r="Q257" s="169">
        <v>3.6</v>
      </c>
      <c r="R257" s="167">
        <f t="shared" si="70"/>
        <v>0.28571428571428564</v>
      </c>
      <c r="S257" s="209" t="s">
        <v>371</v>
      </c>
      <c r="T257" s="209"/>
      <c r="U257" s="266" t="s">
        <v>13</v>
      </c>
      <c r="V257" s="135"/>
      <c r="W257" s="136"/>
      <c r="X257" s="136"/>
      <c r="Y257" s="161"/>
      <c r="Z257" s="161"/>
      <c r="AA257" s="135"/>
      <c r="AB257" s="162">
        <v>3.6</v>
      </c>
      <c r="AC257" s="279">
        <f t="shared" si="71"/>
        <v>0.28571428571428564</v>
      </c>
      <c r="AD257" s="280"/>
      <c r="AE257" s="135"/>
      <c r="AF257" s="135"/>
      <c r="AG257" s="135"/>
      <c r="AH257" s="135"/>
      <c r="AI257" s="135"/>
      <c r="AJ257" s="135"/>
      <c r="AK257" s="135"/>
      <c r="AL257" s="135"/>
      <c r="AM257" s="135"/>
      <c r="AN257" s="135"/>
      <c r="AO257" s="135"/>
      <c r="AP257" s="135"/>
      <c r="AQ257" s="135"/>
      <c r="AR257" s="135"/>
      <c r="AS257" s="135"/>
      <c r="AT257" s="135"/>
      <c r="AU257" s="135"/>
      <c r="AV257" s="135"/>
      <c r="AW257" s="135"/>
      <c r="AX257" s="135"/>
      <c r="AY257" s="135"/>
      <c r="AZ257" s="135"/>
      <c r="BA257" s="135"/>
      <c r="BB257" s="135"/>
      <c r="BC257" s="135"/>
      <c r="BD257" s="135"/>
      <c r="BE257" s="135"/>
      <c r="BF257" s="135"/>
      <c r="BG257" s="135"/>
      <c r="BH257" s="135"/>
      <c r="BI257" s="135"/>
      <c r="BJ257" s="135"/>
      <c r="BK257" s="135"/>
      <c r="BL257" s="135"/>
      <c r="BM257" s="135"/>
      <c r="BN257" s="135"/>
      <c r="BO257" s="135"/>
      <c r="BP257" s="135"/>
      <c r="BQ257" s="135"/>
      <c r="BR257" s="135"/>
      <c r="BS257" s="135"/>
      <c r="BT257" s="135"/>
      <c r="BU257" s="135"/>
      <c r="BV257" s="135"/>
      <c r="BW257" s="135"/>
      <c r="BX257" s="135"/>
      <c r="BY257" s="135"/>
      <c r="BZ257" s="135"/>
      <c r="CA257" s="135"/>
      <c r="CB257" s="135"/>
      <c r="CC257" s="135"/>
      <c r="CD257" s="135"/>
      <c r="CE257" s="135"/>
      <c r="CF257" s="135"/>
    </row>
    <row r="258" spans="1:84" s="423" customFormat="1" ht="15" x14ac:dyDescent="0.25">
      <c r="A258" s="436"/>
      <c r="B258" s="232" t="s">
        <v>640</v>
      </c>
      <c r="C258" s="194">
        <v>4.0999999999999996</v>
      </c>
      <c r="D258" s="166">
        <v>4.2</v>
      </c>
      <c r="E258" s="167">
        <f>+(D258-C258)/C258</f>
        <v>2.4390243902439157E-2</v>
      </c>
      <c r="F258" s="265">
        <f>D258</f>
        <v>4.2</v>
      </c>
      <c r="G258" s="169">
        <f>ROUNDUP(F258*1.03,1)</f>
        <v>4.3999999999999995</v>
      </c>
      <c r="H258" s="167">
        <f>+(G258-F258)/F258</f>
        <v>4.761904761904745E-2</v>
      </c>
      <c r="I258" s="265">
        <f>G258</f>
        <v>4.3999999999999995</v>
      </c>
      <c r="J258" s="169">
        <f>ROUNDUP(I258*1.03,1)</f>
        <v>4.5999999999999996</v>
      </c>
      <c r="K258" s="167">
        <f t="shared" si="68"/>
        <v>4.5454545454545497E-2</v>
      </c>
      <c r="L258" s="265">
        <f>J258</f>
        <v>4.5999999999999996</v>
      </c>
      <c r="M258" s="169">
        <f>ROUNDUP(L258*1.03,1)</f>
        <v>4.8</v>
      </c>
      <c r="N258" s="167">
        <f t="shared" si="69"/>
        <v>4.3478260869565258E-2</v>
      </c>
      <c r="O258" s="265">
        <f>M258</f>
        <v>4.8</v>
      </c>
      <c r="P258" s="169">
        <f>ROUNDUP(O258*1.03,1)</f>
        <v>5</v>
      </c>
      <c r="Q258" s="169">
        <v>6.5</v>
      </c>
      <c r="R258" s="167">
        <f t="shared" si="70"/>
        <v>0.3</v>
      </c>
      <c r="S258" s="209" t="s">
        <v>371</v>
      </c>
      <c r="T258" s="209"/>
      <c r="U258" s="266" t="s">
        <v>13</v>
      </c>
      <c r="V258" s="135"/>
      <c r="W258" s="136"/>
      <c r="X258" s="136"/>
      <c r="Y258" s="161"/>
      <c r="Z258" s="161"/>
      <c r="AA258" s="135"/>
      <c r="AB258" s="162">
        <v>6.5</v>
      </c>
      <c r="AC258" s="279">
        <f t="shared" si="71"/>
        <v>0.3</v>
      </c>
      <c r="AD258" s="280"/>
      <c r="AE258" s="135"/>
      <c r="AF258" s="135"/>
      <c r="AG258" s="135"/>
      <c r="AH258" s="135"/>
      <c r="AI258" s="135"/>
      <c r="AJ258" s="135"/>
      <c r="AK258" s="135"/>
      <c r="AL258" s="135"/>
      <c r="AM258" s="135"/>
      <c r="AN258" s="135"/>
      <c r="AO258" s="135"/>
      <c r="AP258" s="135"/>
      <c r="AQ258" s="135"/>
      <c r="AR258" s="135"/>
      <c r="AS258" s="135"/>
      <c r="AT258" s="135"/>
      <c r="AU258" s="135"/>
      <c r="AV258" s="135"/>
      <c r="AW258" s="135"/>
      <c r="AX258" s="135"/>
      <c r="AY258" s="135"/>
      <c r="AZ258" s="135"/>
      <c r="BA258" s="135"/>
      <c r="BB258" s="135"/>
      <c r="BC258" s="135"/>
      <c r="BD258" s="135"/>
      <c r="BE258" s="135"/>
      <c r="BF258" s="135"/>
      <c r="BG258" s="135"/>
      <c r="BH258" s="135"/>
      <c r="BI258" s="135"/>
      <c r="BJ258" s="135"/>
      <c r="BK258" s="135"/>
      <c r="BL258" s="135"/>
      <c r="BM258" s="135"/>
      <c r="BN258" s="135"/>
      <c r="BO258" s="135"/>
      <c r="BP258" s="135"/>
      <c r="BQ258" s="135"/>
      <c r="BR258" s="135"/>
      <c r="BS258" s="135"/>
      <c r="BT258" s="135"/>
      <c r="BU258" s="135"/>
      <c r="BV258" s="135"/>
      <c r="BW258" s="135"/>
      <c r="BX258" s="135"/>
      <c r="BY258" s="135"/>
      <c r="BZ258" s="135"/>
      <c r="CA258" s="135"/>
      <c r="CB258" s="135"/>
      <c r="CC258" s="135"/>
      <c r="CD258" s="135"/>
      <c r="CE258" s="135"/>
      <c r="CF258" s="135"/>
    </row>
    <row r="259" spans="1:84" s="423" customFormat="1" x14ac:dyDescent="0.25">
      <c r="A259" s="262" t="s">
        <v>646</v>
      </c>
      <c r="B259" s="232" t="s">
        <v>636</v>
      </c>
      <c r="C259" s="400"/>
      <c r="D259" s="382"/>
      <c r="E259" s="383"/>
      <c r="F259" s="400"/>
      <c r="G259" s="382"/>
      <c r="H259" s="383"/>
      <c r="I259" s="265">
        <f>0.5</f>
        <v>0.5</v>
      </c>
      <c r="J259" s="265">
        <f>0.5</f>
        <v>0.5</v>
      </c>
      <c r="K259" s="167">
        <f t="shared" si="68"/>
        <v>0</v>
      </c>
      <c r="L259" s="265">
        <f>0.5</f>
        <v>0.5</v>
      </c>
      <c r="M259" s="265">
        <f>0.5</f>
        <v>0.5</v>
      </c>
      <c r="N259" s="167">
        <f t="shared" si="69"/>
        <v>0</v>
      </c>
      <c r="O259" s="265">
        <f>0.5</f>
        <v>0.5</v>
      </c>
      <c r="P259" s="265">
        <f>0.5</f>
        <v>0.5</v>
      </c>
      <c r="Q259" s="169">
        <v>1</v>
      </c>
      <c r="R259" s="167">
        <f t="shared" si="70"/>
        <v>1</v>
      </c>
      <c r="S259" s="195" t="s">
        <v>371</v>
      </c>
      <c r="T259" s="195"/>
      <c r="U259" s="266" t="s">
        <v>13</v>
      </c>
      <c r="V259" s="135"/>
      <c r="W259" s="136"/>
      <c r="X259" s="136"/>
      <c r="Y259" s="161"/>
      <c r="Z259" s="314"/>
      <c r="AA259" s="135"/>
      <c r="AB259" s="435">
        <v>1</v>
      </c>
      <c r="AC259" s="279">
        <f t="shared" si="71"/>
        <v>1</v>
      </c>
      <c r="AD259" s="280"/>
      <c r="AE259" s="135"/>
      <c r="AF259" s="135"/>
      <c r="AG259" s="135"/>
      <c r="AH259" s="135"/>
      <c r="AI259" s="135"/>
      <c r="AJ259" s="135"/>
      <c r="AK259" s="135"/>
      <c r="AL259" s="135"/>
      <c r="AM259" s="135"/>
      <c r="AN259" s="135"/>
      <c r="AO259" s="135"/>
      <c r="AP259" s="135"/>
      <c r="AQ259" s="135"/>
      <c r="AR259" s="135"/>
      <c r="AS259" s="135"/>
      <c r="AT259" s="135"/>
      <c r="AU259" s="135"/>
      <c r="AV259" s="135"/>
      <c r="AW259" s="135"/>
      <c r="AX259" s="135"/>
      <c r="AY259" s="135"/>
      <c r="AZ259" s="135"/>
      <c r="BA259" s="135"/>
      <c r="BB259" s="135"/>
      <c r="BC259" s="135"/>
      <c r="BD259" s="135"/>
      <c r="BE259" s="135"/>
      <c r="BF259" s="135"/>
      <c r="BG259" s="135"/>
      <c r="BH259" s="135"/>
      <c r="BI259" s="135"/>
      <c r="BJ259" s="135"/>
      <c r="BK259" s="135"/>
      <c r="BL259" s="135"/>
      <c r="BM259" s="135"/>
      <c r="BN259" s="135"/>
      <c r="BO259" s="135"/>
      <c r="BP259" s="135"/>
      <c r="BQ259" s="135"/>
      <c r="BR259" s="135"/>
      <c r="BS259" s="135"/>
      <c r="BT259" s="135"/>
      <c r="BU259" s="135"/>
      <c r="BV259" s="135"/>
      <c r="BW259" s="135"/>
      <c r="BX259" s="135"/>
      <c r="BY259" s="135"/>
      <c r="BZ259" s="135"/>
      <c r="CA259" s="135"/>
      <c r="CB259" s="135"/>
      <c r="CC259" s="135"/>
      <c r="CD259" s="135"/>
      <c r="CE259" s="135"/>
      <c r="CF259" s="135"/>
    </row>
    <row r="260" spans="1:84" s="423" customFormat="1" ht="15" x14ac:dyDescent="0.25">
      <c r="A260" s="436"/>
      <c r="B260" s="232" t="s">
        <v>638</v>
      </c>
      <c r="C260" s="194">
        <v>2.2999999999999998</v>
      </c>
      <c r="D260" s="166">
        <v>2.4</v>
      </c>
      <c r="E260" s="167">
        <f>+(D260-C260)/C260</f>
        <v>4.3478260869565258E-2</v>
      </c>
      <c r="F260" s="265">
        <f>D260</f>
        <v>2.4</v>
      </c>
      <c r="G260" s="169">
        <f>ROUNDUP(F260*1.03,1)</f>
        <v>2.5</v>
      </c>
      <c r="H260" s="167">
        <f>+(G260-F260)/F260</f>
        <v>4.1666666666666706E-2</v>
      </c>
      <c r="I260" s="265">
        <f>G260</f>
        <v>2.5</v>
      </c>
      <c r="J260" s="169">
        <f>ROUNDUP(I260*1.03,1)</f>
        <v>2.6</v>
      </c>
      <c r="K260" s="167">
        <f t="shared" si="68"/>
        <v>4.0000000000000036E-2</v>
      </c>
      <c r="L260" s="265">
        <f>J260</f>
        <v>2.6</v>
      </c>
      <c r="M260" s="169">
        <f>ROUNDUP(L260*1.03,1)</f>
        <v>2.7</v>
      </c>
      <c r="N260" s="167">
        <f t="shared" si="69"/>
        <v>3.8461538461538491E-2</v>
      </c>
      <c r="O260" s="265">
        <f>M260</f>
        <v>2.7</v>
      </c>
      <c r="P260" s="169">
        <f>ROUNDUP(O260*1.03,1)</f>
        <v>2.8000000000000003</v>
      </c>
      <c r="Q260" s="169">
        <v>3.6</v>
      </c>
      <c r="R260" s="167">
        <f t="shared" si="70"/>
        <v>0.28571428571428564</v>
      </c>
      <c r="S260" s="209" t="s">
        <v>371</v>
      </c>
      <c r="T260" s="209"/>
      <c r="U260" s="266" t="s">
        <v>13</v>
      </c>
      <c r="V260" s="135"/>
      <c r="W260" s="136"/>
      <c r="X260" s="136"/>
      <c r="Y260" s="161"/>
      <c r="Z260" s="161"/>
      <c r="AA260" s="135"/>
      <c r="AB260" s="162">
        <v>3.6</v>
      </c>
      <c r="AC260" s="279">
        <f t="shared" si="71"/>
        <v>0.28571428571428564</v>
      </c>
      <c r="AD260" s="280"/>
      <c r="AE260" s="135"/>
      <c r="AF260" s="135"/>
      <c r="AG260" s="135"/>
      <c r="AH260" s="135"/>
      <c r="AI260" s="135"/>
      <c r="AJ260" s="135"/>
      <c r="AK260" s="135"/>
      <c r="AL260" s="135"/>
      <c r="AM260" s="135"/>
      <c r="AN260" s="135"/>
      <c r="AO260" s="135"/>
      <c r="AP260" s="135"/>
      <c r="AQ260" s="135"/>
      <c r="AR260" s="135"/>
      <c r="AS260" s="135"/>
      <c r="AT260" s="135"/>
      <c r="AU260" s="135"/>
      <c r="AV260" s="135"/>
      <c r="AW260" s="135"/>
      <c r="AX260" s="135"/>
      <c r="AY260" s="135"/>
      <c r="AZ260" s="135"/>
      <c r="BA260" s="135"/>
      <c r="BB260" s="135"/>
      <c r="BC260" s="135"/>
      <c r="BD260" s="135"/>
      <c r="BE260" s="135"/>
      <c r="BF260" s="135"/>
      <c r="BG260" s="135"/>
      <c r="BH260" s="135"/>
      <c r="BI260" s="135"/>
      <c r="BJ260" s="135"/>
      <c r="BK260" s="135"/>
      <c r="BL260" s="135"/>
      <c r="BM260" s="135"/>
      <c r="BN260" s="135"/>
      <c r="BO260" s="135"/>
      <c r="BP260" s="135"/>
      <c r="BQ260" s="135"/>
      <c r="BR260" s="135"/>
      <c r="BS260" s="135"/>
      <c r="BT260" s="135"/>
      <c r="BU260" s="135"/>
      <c r="BV260" s="135"/>
      <c r="BW260" s="135"/>
      <c r="BX260" s="135"/>
      <c r="BY260" s="135"/>
      <c r="BZ260" s="135"/>
      <c r="CA260" s="135"/>
      <c r="CB260" s="135"/>
      <c r="CC260" s="135"/>
      <c r="CD260" s="135"/>
      <c r="CE260" s="135"/>
      <c r="CF260" s="135"/>
    </row>
    <row r="261" spans="1:84" s="423" customFormat="1" ht="15" x14ac:dyDescent="0.25">
      <c r="A261" s="436"/>
      <c r="B261" s="232" t="s">
        <v>640</v>
      </c>
      <c r="C261" s="194">
        <v>4.0999999999999996</v>
      </c>
      <c r="D261" s="166">
        <v>4.2</v>
      </c>
      <c r="E261" s="167">
        <f>+(D261-C261)/C261</f>
        <v>2.4390243902439157E-2</v>
      </c>
      <c r="F261" s="265">
        <f>D261</f>
        <v>4.2</v>
      </c>
      <c r="G261" s="169">
        <f>ROUNDUP(F261*1.03,1)</f>
        <v>4.3999999999999995</v>
      </c>
      <c r="H261" s="167">
        <f>+(G261-F261)/F261</f>
        <v>4.761904761904745E-2</v>
      </c>
      <c r="I261" s="265">
        <f>G261</f>
        <v>4.3999999999999995</v>
      </c>
      <c r="J261" s="169">
        <f>ROUNDUP(I261*1.03,1)</f>
        <v>4.5999999999999996</v>
      </c>
      <c r="K261" s="167">
        <f t="shared" si="68"/>
        <v>4.5454545454545497E-2</v>
      </c>
      <c r="L261" s="265">
        <f>J261</f>
        <v>4.5999999999999996</v>
      </c>
      <c r="M261" s="169">
        <f>ROUNDUP(L261*1.03,1)</f>
        <v>4.8</v>
      </c>
      <c r="N261" s="167">
        <f t="shared" si="69"/>
        <v>4.3478260869565258E-2</v>
      </c>
      <c r="O261" s="265">
        <f>M261</f>
        <v>4.8</v>
      </c>
      <c r="P261" s="169">
        <f>ROUNDUP(O261*1.03,1)</f>
        <v>5</v>
      </c>
      <c r="Q261" s="169">
        <v>6.5</v>
      </c>
      <c r="R261" s="167">
        <f t="shared" si="70"/>
        <v>0.3</v>
      </c>
      <c r="S261" s="209" t="s">
        <v>371</v>
      </c>
      <c r="T261" s="209"/>
      <c r="U261" s="266" t="s">
        <v>13</v>
      </c>
      <c r="V261" s="135"/>
      <c r="W261" s="136"/>
      <c r="X261" s="136"/>
      <c r="Y261" s="161"/>
      <c r="Z261" s="161"/>
      <c r="AA261" s="135"/>
      <c r="AB261" s="162">
        <v>6.5</v>
      </c>
      <c r="AC261" s="279">
        <f t="shared" si="71"/>
        <v>0.3</v>
      </c>
      <c r="AD261" s="280"/>
      <c r="AE261" s="135"/>
      <c r="AF261" s="135"/>
      <c r="AG261" s="135"/>
      <c r="AH261" s="135"/>
      <c r="AI261" s="135"/>
      <c r="AJ261" s="135"/>
      <c r="AK261" s="135"/>
      <c r="AL261" s="135"/>
      <c r="AM261" s="135"/>
      <c r="AN261" s="135"/>
      <c r="AO261" s="135"/>
      <c r="AP261" s="135"/>
      <c r="AQ261" s="135"/>
      <c r="AR261" s="135"/>
      <c r="AS261" s="135"/>
      <c r="AT261" s="135"/>
      <c r="AU261" s="135"/>
      <c r="AV261" s="135"/>
      <c r="AW261" s="135"/>
      <c r="AX261" s="135"/>
      <c r="AY261" s="135"/>
      <c r="AZ261" s="135"/>
      <c r="BA261" s="135"/>
      <c r="BB261" s="135"/>
      <c r="BC261" s="135"/>
      <c r="BD261" s="135"/>
      <c r="BE261" s="135"/>
      <c r="BF261" s="135"/>
      <c r="BG261" s="135"/>
      <c r="BH261" s="135"/>
      <c r="BI261" s="135"/>
      <c r="BJ261" s="135"/>
      <c r="BK261" s="135"/>
      <c r="BL261" s="135"/>
      <c r="BM261" s="135"/>
      <c r="BN261" s="135"/>
      <c r="BO261" s="135"/>
      <c r="BP261" s="135"/>
      <c r="BQ261" s="135"/>
      <c r="BR261" s="135"/>
      <c r="BS261" s="135"/>
      <c r="BT261" s="135"/>
      <c r="BU261" s="135"/>
      <c r="BV261" s="135"/>
      <c r="BW261" s="135"/>
      <c r="BX261" s="135"/>
      <c r="BY261" s="135"/>
      <c r="BZ261" s="135"/>
      <c r="CA261" s="135"/>
      <c r="CB261" s="135"/>
      <c r="CC261" s="135"/>
      <c r="CD261" s="135"/>
      <c r="CE261" s="135"/>
      <c r="CF261" s="135"/>
    </row>
    <row r="262" spans="1:84" s="423" customFormat="1" x14ac:dyDescent="0.25">
      <c r="A262" s="262" t="s">
        <v>647</v>
      </c>
      <c r="B262" s="232" t="s">
        <v>636</v>
      </c>
      <c r="C262" s="400"/>
      <c r="D262" s="382"/>
      <c r="E262" s="383"/>
      <c r="F262" s="400"/>
      <c r="G262" s="382"/>
      <c r="H262" s="383"/>
      <c r="I262" s="265">
        <f>0.5</f>
        <v>0.5</v>
      </c>
      <c r="J262" s="265">
        <f>0.5</f>
        <v>0.5</v>
      </c>
      <c r="K262" s="167">
        <f t="shared" si="68"/>
        <v>0</v>
      </c>
      <c r="L262" s="265">
        <f>0.5</f>
        <v>0.5</v>
      </c>
      <c r="M262" s="265">
        <f>0.5</f>
        <v>0.5</v>
      </c>
      <c r="N262" s="167">
        <f t="shared" si="69"/>
        <v>0</v>
      </c>
      <c r="O262" s="265">
        <f>0.5</f>
        <v>0.5</v>
      </c>
      <c r="P262" s="265">
        <f>0.5</f>
        <v>0.5</v>
      </c>
      <c r="Q262" s="169">
        <v>1</v>
      </c>
      <c r="R262" s="167">
        <f t="shared" si="70"/>
        <v>1</v>
      </c>
      <c r="S262" s="195" t="s">
        <v>371</v>
      </c>
      <c r="T262" s="195"/>
      <c r="U262" s="266" t="s">
        <v>13</v>
      </c>
      <c r="V262" s="135"/>
      <c r="W262" s="136"/>
      <c r="X262" s="136"/>
      <c r="Y262" s="161"/>
      <c r="Z262" s="314"/>
      <c r="AA262" s="135"/>
      <c r="AB262" s="435">
        <v>1</v>
      </c>
      <c r="AC262" s="279">
        <f t="shared" si="71"/>
        <v>1</v>
      </c>
      <c r="AD262" s="280"/>
      <c r="AE262" s="135"/>
      <c r="AF262" s="135"/>
      <c r="AG262" s="135"/>
      <c r="AH262" s="135"/>
      <c r="AI262" s="135"/>
      <c r="AJ262" s="135"/>
      <c r="AK262" s="135"/>
      <c r="AL262" s="135"/>
      <c r="AM262" s="135"/>
      <c r="AN262" s="135"/>
      <c r="AO262" s="135"/>
      <c r="AP262" s="135"/>
      <c r="AQ262" s="135"/>
      <c r="AR262" s="135"/>
      <c r="AS262" s="135"/>
      <c r="AT262" s="135"/>
      <c r="AU262" s="135"/>
      <c r="AV262" s="135"/>
      <c r="AW262" s="135"/>
      <c r="AX262" s="135"/>
      <c r="AY262" s="135"/>
      <c r="AZ262" s="135"/>
      <c r="BA262" s="135"/>
      <c r="BB262" s="135"/>
      <c r="BC262" s="135"/>
      <c r="BD262" s="135"/>
      <c r="BE262" s="135"/>
      <c r="BF262" s="135"/>
      <c r="BG262" s="135"/>
      <c r="BH262" s="135"/>
      <c r="BI262" s="135"/>
      <c r="BJ262" s="135"/>
      <c r="BK262" s="135"/>
      <c r="BL262" s="135"/>
      <c r="BM262" s="135"/>
      <c r="BN262" s="135"/>
      <c r="BO262" s="135"/>
      <c r="BP262" s="135"/>
      <c r="BQ262" s="135"/>
      <c r="BR262" s="135"/>
      <c r="BS262" s="135"/>
      <c r="BT262" s="135"/>
      <c r="BU262" s="135"/>
      <c r="BV262" s="135"/>
      <c r="BW262" s="135"/>
      <c r="BX262" s="135"/>
      <c r="BY262" s="135"/>
      <c r="BZ262" s="135"/>
      <c r="CA262" s="135"/>
      <c r="CB262" s="135"/>
      <c r="CC262" s="135"/>
      <c r="CD262" s="135"/>
      <c r="CE262" s="135"/>
      <c r="CF262" s="135"/>
    </row>
    <row r="263" spans="1:84" s="423" customFormat="1" ht="15" x14ac:dyDescent="0.25">
      <c r="A263" s="436"/>
      <c r="B263" s="232" t="s">
        <v>638</v>
      </c>
      <c r="C263" s="194">
        <v>1.8</v>
      </c>
      <c r="D263" s="166">
        <v>1.9</v>
      </c>
      <c r="E263" s="167">
        <f>+(D263-C263)/C263</f>
        <v>5.5555555555555483E-2</v>
      </c>
      <c r="F263" s="265">
        <f>D263</f>
        <v>1.9</v>
      </c>
      <c r="G263" s="169">
        <f>ROUNDUP(F263*1.03,1)</f>
        <v>2</v>
      </c>
      <c r="H263" s="167">
        <f>+(G263-F263)/F263</f>
        <v>5.2631578947368474E-2</v>
      </c>
      <c r="I263" s="265">
        <f>G263</f>
        <v>2</v>
      </c>
      <c r="J263" s="169">
        <f>ROUNDUP(I263*1.03,1)</f>
        <v>2.1</v>
      </c>
      <c r="K263" s="167">
        <f t="shared" si="68"/>
        <v>5.0000000000000044E-2</v>
      </c>
      <c r="L263" s="265">
        <f>J263</f>
        <v>2.1</v>
      </c>
      <c r="M263" s="169">
        <f>ROUNDUP(L263*1.03,1)</f>
        <v>2.2000000000000002</v>
      </c>
      <c r="N263" s="167">
        <f t="shared" si="69"/>
        <v>4.7619047619047658E-2</v>
      </c>
      <c r="O263" s="265">
        <f>M263</f>
        <v>2.2000000000000002</v>
      </c>
      <c r="P263" s="169">
        <f>ROUNDUP(O263*1.03,1)</f>
        <v>2.3000000000000003</v>
      </c>
      <c r="Q263" s="169">
        <v>3</v>
      </c>
      <c r="R263" s="167">
        <f t="shared" si="70"/>
        <v>0.30434782608695637</v>
      </c>
      <c r="S263" s="209" t="s">
        <v>371</v>
      </c>
      <c r="T263" s="209"/>
      <c r="U263" s="266" t="s">
        <v>13</v>
      </c>
      <c r="V263" s="135"/>
      <c r="W263" s="136"/>
      <c r="X263" s="136"/>
      <c r="Y263" s="161"/>
      <c r="Z263" s="161"/>
      <c r="AA263" s="135"/>
      <c r="AB263" s="162">
        <v>3</v>
      </c>
      <c r="AC263" s="279">
        <f t="shared" si="71"/>
        <v>0.30434782608695637</v>
      </c>
      <c r="AD263" s="280"/>
      <c r="AE263" s="135"/>
      <c r="AF263" s="135"/>
      <c r="AG263" s="135"/>
      <c r="AH263" s="135"/>
      <c r="AI263" s="135"/>
      <c r="AJ263" s="135"/>
      <c r="AK263" s="135"/>
      <c r="AL263" s="135"/>
      <c r="AM263" s="135"/>
      <c r="AN263" s="135"/>
      <c r="AO263" s="135"/>
      <c r="AP263" s="135"/>
      <c r="AQ263" s="135"/>
      <c r="AR263" s="135"/>
      <c r="AS263" s="135"/>
      <c r="AT263" s="135"/>
      <c r="AU263" s="135"/>
      <c r="AV263" s="135"/>
      <c r="AW263" s="135"/>
      <c r="AX263" s="135"/>
      <c r="AY263" s="135"/>
      <c r="AZ263" s="135"/>
      <c r="BA263" s="135"/>
      <c r="BB263" s="135"/>
      <c r="BC263" s="135"/>
      <c r="BD263" s="135"/>
      <c r="BE263" s="135"/>
      <c r="BF263" s="135"/>
      <c r="BG263" s="135"/>
      <c r="BH263" s="135"/>
      <c r="BI263" s="135"/>
      <c r="BJ263" s="135"/>
      <c r="BK263" s="135"/>
      <c r="BL263" s="135"/>
      <c r="BM263" s="135"/>
      <c r="BN263" s="135"/>
      <c r="BO263" s="135"/>
      <c r="BP263" s="135"/>
      <c r="BQ263" s="135"/>
      <c r="BR263" s="135"/>
      <c r="BS263" s="135"/>
      <c r="BT263" s="135"/>
      <c r="BU263" s="135"/>
      <c r="BV263" s="135"/>
      <c r="BW263" s="135"/>
      <c r="BX263" s="135"/>
      <c r="BY263" s="135"/>
      <c r="BZ263" s="135"/>
      <c r="CA263" s="135"/>
      <c r="CB263" s="135"/>
      <c r="CC263" s="135"/>
      <c r="CD263" s="135"/>
      <c r="CE263" s="135"/>
      <c r="CF263" s="135"/>
    </row>
    <row r="264" spans="1:84" s="423" customFormat="1" ht="15" x14ac:dyDescent="0.25">
      <c r="A264" s="436"/>
      <c r="B264" s="232" t="s">
        <v>640</v>
      </c>
      <c r="C264" s="194">
        <v>2</v>
      </c>
      <c r="D264" s="166">
        <v>2.1</v>
      </c>
      <c r="E264" s="167">
        <f>+(D264-C264)/C264</f>
        <v>5.0000000000000044E-2</v>
      </c>
      <c r="F264" s="265">
        <f>D264</f>
        <v>2.1</v>
      </c>
      <c r="G264" s="169">
        <f>ROUNDUP(F264*1.03,1)</f>
        <v>2.2000000000000002</v>
      </c>
      <c r="H264" s="167">
        <f>+(G264-F264)/F264</f>
        <v>4.7619047619047658E-2</v>
      </c>
      <c r="I264" s="265">
        <f>G264</f>
        <v>2.2000000000000002</v>
      </c>
      <c r="J264" s="169">
        <f>ROUNDUP(I264*1.03,1)</f>
        <v>2.3000000000000003</v>
      </c>
      <c r="K264" s="167">
        <f t="shared" si="68"/>
        <v>4.5454545454545491E-2</v>
      </c>
      <c r="L264" s="265">
        <f>J264</f>
        <v>2.3000000000000003</v>
      </c>
      <c r="M264" s="169">
        <f>ROUNDUP(L264*1.03,1)</f>
        <v>2.4</v>
      </c>
      <c r="N264" s="167">
        <f t="shared" si="69"/>
        <v>4.3478260869565057E-2</v>
      </c>
      <c r="O264" s="265">
        <f>M264</f>
        <v>2.4</v>
      </c>
      <c r="P264" s="169">
        <f>ROUNDUP(O264*1.03,1)</f>
        <v>2.5</v>
      </c>
      <c r="Q264" s="169">
        <v>3.3</v>
      </c>
      <c r="R264" s="167">
        <f t="shared" si="70"/>
        <v>0.31999999999999995</v>
      </c>
      <c r="S264" s="209" t="s">
        <v>371</v>
      </c>
      <c r="T264" s="209"/>
      <c r="U264" s="266" t="s">
        <v>13</v>
      </c>
      <c r="V264" s="135"/>
      <c r="W264" s="136"/>
      <c r="X264" s="136"/>
      <c r="Y264" s="161"/>
      <c r="Z264" s="161"/>
      <c r="AA264" s="135"/>
      <c r="AB264" s="162">
        <v>3.3</v>
      </c>
      <c r="AC264" s="279">
        <f t="shared" si="71"/>
        <v>0.31999999999999995</v>
      </c>
      <c r="AD264" s="280"/>
      <c r="AE264" s="135"/>
      <c r="AF264" s="135"/>
      <c r="AG264" s="135"/>
      <c r="AH264" s="135"/>
      <c r="AI264" s="135"/>
      <c r="AJ264" s="135"/>
      <c r="AK264" s="135"/>
      <c r="AL264" s="135"/>
      <c r="AM264" s="135"/>
      <c r="AN264" s="135"/>
      <c r="AO264" s="135"/>
      <c r="AP264" s="135"/>
      <c r="AQ264" s="135"/>
      <c r="AR264" s="135"/>
      <c r="AS264" s="135"/>
      <c r="AT264" s="135"/>
      <c r="AU264" s="135"/>
      <c r="AV264" s="135"/>
      <c r="AW264" s="135"/>
      <c r="AX264" s="135"/>
      <c r="AY264" s="135"/>
      <c r="AZ264" s="135"/>
      <c r="BA264" s="135"/>
      <c r="BB264" s="135"/>
      <c r="BC264" s="135"/>
      <c r="BD264" s="135"/>
      <c r="BE264" s="135"/>
      <c r="BF264" s="135"/>
      <c r="BG264" s="135"/>
      <c r="BH264" s="135"/>
      <c r="BI264" s="135"/>
      <c r="BJ264" s="135"/>
      <c r="BK264" s="135"/>
      <c r="BL264" s="135"/>
      <c r="BM264" s="135"/>
      <c r="BN264" s="135"/>
      <c r="BO264" s="135"/>
      <c r="BP264" s="135"/>
      <c r="BQ264" s="135"/>
      <c r="BR264" s="135"/>
      <c r="BS264" s="135"/>
      <c r="BT264" s="135"/>
      <c r="BU264" s="135"/>
      <c r="BV264" s="135"/>
      <c r="BW264" s="135"/>
      <c r="BX264" s="135"/>
      <c r="BY264" s="135"/>
      <c r="BZ264" s="135"/>
      <c r="CA264" s="135"/>
      <c r="CB264" s="135"/>
      <c r="CC264" s="135"/>
      <c r="CD264" s="135"/>
      <c r="CE264" s="135"/>
      <c r="CF264" s="135"/>
    </row>
    <row r="265" spans="1:84" s="423" customFormat="1" x14ac:dyDescent="0.25">
      <c r="A265" s="262" t="s">
        <v>648</v>
      </c>
      <c r="B265" s="232" t="s">
        <v>636</v>
      </c>
      <c r="C265" s="400"/>
      <c r="D265" s="382"/>
      <c r="E265" s="383"/>
      <c r="F265" s="400"/>
      <c r="G265" s="382"/>
      <c r="H265" s="383"/>
      <c r="I265" s="265">
        <f>0.5</f>
        <v>0.5</v>
      </c>
      <c r="J265" s="265">
        <f>0.5</f>
        <v>0.5</v>
      </c>
      <c r="K265" s="167">
        <f t="shared" si="68"/>
        <v>0</v>
      </c>
      <c r="L265" s="265">
        <f>0.5</f>
        <v>0.5</v>
      </c>
      <c r="M265" s="265">
        <f>0.5</f>
        <v>0.5</v>
      </c>
      <c r="N265" s="167">
        <f t="shared" si="69"/>
        <v>0</v>
      </c>
      <c r="O265" s="265">
        <f>0.5</f>
        <v>0.5</v>
      </c>
      <c r="P265" s="265">
        <f>0.5</f>
        <v>0.5</v>
      </c>
      <c r="Q265" s="169">
        <v>1</v>
      </c>
      <c r="R265" s="167">
        <f t="shared" si="70"/>
        <v>1</v>
      </c>
      <c r="S265" s="195" t="s">
        <v>371</v>
      </c>
      <c r="T265" s="195"/>
      <c r="U265" s="266" t="s">
        <v>13</v>
      </c>
      <c r="V265" s="135"/>
      <c r="W265" s="136"/>
      <c r="X265" s="136"/>
      <c r="Y265" s="161"/>
      <c r="Z265" s="314"/>
      <c r="AA265" s="135"/>
      <c r="AB265" s="435">
        <v>1</v>
      </c>
      <c r="AC265" s="279">
        <f t="shared" si="71"/>
        <v>1</v>
      </c>
      <c r="AD265" s="280"/>
      <c r="AE265" s="135"/>
      <c r="AF265" s="135"/>
      <c r="AG265" s="135"/>
      <c r="AH265" s="135"/>
      <c r="AI265" s="135"/>
      <c r="AJ265" s="135"/>
      <c r="AK265" s="135"/>
      <c r="AL265" s="135"/>
      <c r="AM265" s="135"/>
      <c r="AN265" s="135"/>
      <c r="AO265" s="135"/>
      <c r="AP265" s="135"/>
      <c r="AQ265" s="135"/>
      <c r="AR265" s="135"/>
      <c r="AS265" s="135"/>
      <c r="AT265" s="135"/>
      <c r="AU265" s="135"/>
      <c r="AV265" s="135"/>
      <c r="AW265" s="135"/>
      <c r="AX265" s="135"/>
      <c r="AY265" s="135"/>
      <c r="AZ265" s="135"/>
      <c r="BA265" s="135"/>
      <c r="BB265" s="135"/>
      <c r="BC265" s="135"/>
      <c r="BD265" s="135"/>
      <c r="BE265" s="135"/>
      <c r="BF265" s="135"/>
      <c r="BG265" s="135"/>
      <c r="BH265" s="135"/>
      <c r="BI265" s="135"/>
      <c r="BJ265" s="135"/>
      <c r="BK265" s="135"/>
      <c r="BL265" s="135"/>
      <c r="BM265" s="135"/>
      <c r="BN265" s="135"/>
      <c r="BO265" s="135"/>
      <c r="BP265" s="135"/>
      <c r="BQ265" s="135"/>
      <c r="BR265" s="135"/>
      <c r="BS265" s="135"/>
      <c r="BT265" s="135"/>
      <c r="BU265" s="135"/>
      <c r="BV265" s="135"/>
      <c r="BW265" s="135"/>
      <c r="BX265" s="135"/>
      <c r="BY265" s="135"/>
      <c r="BZ265" s="135"/>
      <c r="CA265" s="135"/>
      <c r="CB265" s="135"/>
      <c r="CC265" s="135"/>
      <c r="CD265" s="135"/>
      <c r="CE265" s="135"/>
      <c r="CF265" s="135"/>
    </row>
    <row r="266" spans="1:84" s="423" customFormat="1" ht="15" x14ac:dyDescent="0.25">
      <c r="A266" s="436"/>
      <c r="B266" s="232" t="s">
        <v>638</v>
      </c>
      <c r="C266" s="194">
        <v>2.2999999999999998</v>
      </c>
      <c r="D266" s="166">
        <v>2.4</v>
      </c>
      <c r="E266" s="167">
        <f>+(D266-C266)/C266</f>
        <v>4.3478260869565258E-2</v>
      </c>
      <c r="F266" s="265">
        <f>D266</f>
        <v>2.4</v>
      </c>
      <c r="G266" s="169">
        <f>ROUNDUP(F266*1.03,1)</f>
        <v>2.5</v>
      </c>
      <c r="H266" s="167">
        <f>+(G266-F266)/F266</f>
        <v>4.1666666666666706E-2</v>
      </c>
      <c r="I266" s="265">
        <f>G266</f>
        <v>2.5</v>
      </c>
      <c r="J266" s="169">
        <f>ROUNDUP(I266*1.03,1)</f>
        <v>2.6</v>
      </c>
      <c r="K266" s="167">
        <f t="shared" si="68"/>
        <v>4.0000000000000036E-2</v>
      </c>
      <c r="L266" s="265">
        <f>J266</f>
        <v>2.6</v>
      </c>
      <c r="M266" s="169">
        <f>ROUNDUP(L266*1.03,1)</f>
        <v>2.7</v>
      </c>
      <c r="N266" s="167">
        <f t="shared" si="69"/>
        <v>3.8461538461538491E-2</v>
      </c>
      <c r="O266" s="265">
        <f>M266</f>
        <v>2.7</v>
      </c>
      <c r="P266" s="169">
        <f>ROUNDUP(O266*1.03,1)</f>
        <v>2.8000000000000003</v>
      </c>
      <c r="Q266" s="169">
        <v>3.6</v>
      </c>
      <c r="R266" s="167">
        <f t="shared" si="70"/>
        <v>0.28571428571428564</v>
      </c>
      <c r="S266" s="209" t="s">
        <v>371</v>
      </c>
      <c r="T266" s="209"/>
      <c r="U266" s="266" t="s">
        <v>13</v>
      </c>
      <c r="V266" s="135"/>
      <c r="W266" s="136"/>
      <c r="X266" s="136"/>
      <c r="Y266" s="161"/>
      <c r="Z266" s="161"/>
      <c r="AA266" s="135"/>
      <c r="AB266" s="162">
        <v>3.6</v>
      </c>
      <c r="AC266" s="279">
        <f t="shared" si="71"/>
        <v>0.28571428571428564</v>
      </c>
      <c r="AD266" s="280"/>
      <c r="AE266" s="135"/>
      <c r="AF266" s="135"/>
      <c r="AG266" s="135"/>
      <c r="AH266" s="135"/>
      <c r="AI266" s="135"/>
      <c r="AJ266" s="135"/>
      <c r="AK266" s="135"/>
      <c r="AL266" s="135"/>
      <c r="AM266" s="135"/>
      <c r="AN266" s="135"/>
      <c r="AO266" s="135"/>
      <c r="AP266" s="135"/>
      <c r="AQ266" s="135"/>
      <c r="AR266" s="135"/>
      <c r="AS266" s="135"/>
      <c r="AT266" s="135"/>
      <c r="AU266" s="135"/>
      <c r="AV266" s="135"/>
      <c r="AW266" s="135"/>
      <c r="AX266" s="135"/>
      <c r="AY266" s="135"/>
      <c r="AZ266" s="135"/>
      <c r="BA266" s="135"/>
      <c r="BB266" s="135"/>
      <c r="BC266" s="135"/>
      <c r="BD266" s="135"/>
      <c r="BE266" s="135"/>
      <c r="BF266" s="135"/>
      <c r="BG266" s="135"/>
      <c r="BH266" s="135"/>
      <c r="BI266" s="135"/>
      <c r="BJ266" s="135"/>
      <c r="BK266" s="135"/>
      <c r="BL266" s="135"/>
      <c r="BM266" s="135"/>
      <c r="BN266" s="135"/>
      <c r="BO266" s="135"/>
      <c r="BP266" s="135"/>
      <c r="BQ266" s="135"/>
      <c r="BR266" s="135"/>
      <c r="BS266" s="135"/>
      <c r="BT266" s="135"/>
      <c r="BU266" s="135"/>
      <c r="BV266" s="135"/>
      <c r="BW266" s="135"/>
      <c r="BX266" s="135"/>
      <c r="BY266" s="135"/>
      <c r="BZ266" s="135"/>
      <c r="CA266" s="135"/>
      <c r="CB266" s="135"/>
      <c r="CC266" s="135"/>
      <c r="CD266" s="135"/>
      <c r="CE266" s="135"/>
      <c r="CF266" s="135"/>
    </row>
    <row r="267" spans="1:84" s="423" customFormat="1" ht="15" x14ac:dyDescent="0.25">
      <c r="A267" s="436"/>
      <c r="B267" s="232" t="s">
        <v>640</v>
      </c>
      <c r="C267" s="194">
        <v>4.0999999999999996</v>
      </c>
      <c r="D267" s="166">
        <v>4.2</v>
      </c>
      <c r="E267" s="167">
        <f>+(D267-C267)/C267</f>
        <v>2.4390243902439157E-2</v>
      </c>
      <c r="F267" s="265">
        <f>D267</f>
        <v>4.2</v>
      </c>
      <c r="G267" s="169">
        <f>ROUNDUP(F267*1.03,1)</f>
        <v>4.3999999999999995</v>
      </c>
      <c r="H267" s="167">
        <f>+(G267-F267)/F267</f>
        <v>4.761904761904745E-2</v>
      </c>
      <c r="I267" s="265">
        <f>G267</f>
        <v>4.3999999999999995</v>
      </c>
      <c r="J267" s="169">
        <f>ROUNDUP(I267*1.03,1)</f>
        <v>4.5999999999999996</v>
      </c>
      <c r="K267" s="167">
        <f t="shared" si="68"/>
        <v>4.5454545454545497E-2</v>
      </c>
      <c r="L267" s="265">
        <f>J267</f>
        <v>4.5999999999999996</v>
      </c>
      <c r="M267" s="169">
        <f>ROUNDUP(L267*1.03,1)</f>
        <v>4.8</v>
      </c>
      <c r="N267" s="167">
        <f t="shared" si="69"/>
        <v>4.3478260869565258E-2</v>
      </c>
      <c r="O267" s="265">
        <f>M267</f>
        <v>4.8</v>
      </c>
      <c r="P267" s="169">
        <f>ROUNDUP(O267*1.03,1)</f>
        <v>5</v>
      </c>
      <c r="Q267" s="169">
        <v>6.5</v>
      </c>
      <c r="R267" s="167">
        <f t="shared" si="70"/>
        <v>0.3</v>
      </c>
      <c r="S267" s="209" t="s">
        <v>371</v>
      </c>
      <c r="T267" s="209"/>
      <c r="U267" s="266" t="s">
        <v>13</v>
      </c>
      <c r="V267" s="135"/>
      <c r="W267" s="136"/>
      <c r="X267" s="136"/>
      <c r="Y267" s="161"/>
      <c r="Z267" s="161"/>
      <c r="AA267" s="135"/>
      <c r="AB267" s="162">
        <v>6.5</v>
      </c>
      <c r="AC267" s="279">
        <f t="shared" si="71"/>
        <v>0.3</v>
      </c>
      <c r="AD267" s="280"/>
      <c r="AE267" s="135"/>
      <c r="AF267" s="135"/>
      <c r="AG267" s="135"/>
      <c r="AH267" s="135"/>
      <c r="AI267" s="135"/>
      <c r="AJ267" s="135"/>
      <c r="AK267" s="135"/>
      <c r="AL267" s="135"/>
      <c r="AM267" s="135"/>
      <c r="AN267" s="135"/>
      <c r="AO267" s="135"/>
      <c r="AP267" s="135"/>
      <c r="AQ267" s="135"/>
      <c r="AR267" s="135"/>
      <c r="AS267" s="135"/>
      <c r="AT267" s="135"/>
      <c r="AU267" s="135"/>
      <c r="AV267" s="135"/>
      <c r="AW267" s="135"/>
      <c r="AX267" s="135"/>
      <c r="AY267" s="135"/>
      <c r="AZ267" s="135"/>
      <c r="BA267" s="135"/>
      <c r="BB267" s="135"/>
      <c r="BC267" s="135"/>
      <c r="BD267" s="135"/>
      <c r="BE267" s="135"/>
      <c r="BF267" s="135"/>
      <c r="BG267" s="135"/>
      <c r="BH267" s="135"/>
      <c r="BI267" s="135"/>
      <c r="BJ267" s="135"/>
      <c r="BK267" s="135"/>
      <c r="BL267" s="135"/>
      <c r="BM267" s="135"/>
      <c r="BN267" s="135"/>
      <c r="BO267" s="135"/>
      <c r="BP267" s="135"/>
      <c r="BQ267" s="135"/>
      <c r="BR267" s="135"/>
      <c r="BS267" s="135"/>
      <c r="BT267" s="135"/>
      <c r="BU267" s="135"/>
      <c r="BV267" s="135"/>
      <c r="BW267" s="135"/>
      <c r="BX267" s="135"/>
      <c r="BY267" s="135"/>
      <c r="BZ267" s="135"/>
      <c r="CA267" s="135"/>
      <c r="CB267" s="135"/>
      <c r="CC267" s="135"/>
      <c r="CD267" s="135"/>
      <c r="CE267" s="135"/>
      <c r="CF267" s="135"/>
    </row>
    <row r="268" spans="1:84" s="423" customFormat="1" ht="15.75" thickBot="1" x14ac:dyDescent="0.3">
      <c r="A268" s="438"/>
      <c r="B268" s="439"/>
      <c r="C268" s="215"/>
      <c r="D268" s="174"/>
      <c r="E268" s="216"/>
      <c r="F268" s="407"/>
      <c r="G268" s="217"/>
      <c r="H268" s="216"/>
      <c r="I268" s="407"/>
      <c r="J268" s="217"/>
      <c r="K268" s="216"/>
      <c r="L268" s="407"/>
      <c r="M268" s="217"/>
      <c r="N268" s="216"/>
      <c r="O268" s="407"/>
      <c r="P268" s="217"/>
      <c r="Q268" s="217"/>
      <c r="R268" s="216"/>
      <c r="S268" s="218"/>
      <c r="T268" s="218"/>
      <c r="U268" s="276"/>
      <c r="V268" s="135"/>
      <c r="W268" s="136"/>
      <c r="X268" s="136"/>
      <c r="Y268" s="161"/>
      <c r="Z268" s="161"/>
      <c r="AA268" s="135"/>
      <c r="AB268" s="180"/>
      <c r="AC268" s="307"/>
      <c r="AD268" s="440"/>
      <c r="AE268" s="135"/>
      <c r="AF268" s="135"/>
      <c r="AG268" s="135"/>
      <c r="AH268" s="135"/>
      <c r="AI268" s="135"/>
      <c r="AJ268" s="135"/>
      <c r="AK268" s="135"/>
      <c r="AL268" s="135"/>
      <c r="AM268" s="135"/>
      <c r="AN268" s="135"/>
      <c r="AO268" s="135"/>
      <c r="AP268" s="135"/>
      <c r="AQ268" s="135"/>
      <c r="AR268" s="135"/>
      <c r="AS268" s="135"/>
      <c r="AT268" s="135"/>
      <c r="AU268" s="135"/>
      <c r="AV268" s="135"/>
      <c r="AW268" s="135"/>
      <c r="AX268" s="135"/>
      <c r="AY268" s="135"/>
      <c r="AZ268" s="135"/>
      <c r="BA268" s="135"/>
      <c r="BB268" s="135"/>
      <c r="BC268" s="135"/>
      <c r="BD268" s="135"/>
      <c r="BE268" s="135"/>
      <c r="BF268" s="135"/>
      <c r="BG268" s="135"/>
      <c r="BH268" s="135"/>
      <c r="BI268" s="135"/>
      <c r="BJ268" s="135"/>
      <c r="BK268" s="135"/>
      <c r="BL268" s="135"/>
      <c r="BM268" s="135"/>
      <c r="BN268" s="135"/>
      <c r="BO268" s="135"/>
      <c r="BP268" s="135"/>
      <c r="BQ268" s="135"/>
      <c r="BR268" s="135"/>
      <c r="BS268" s="135"/>
      <c r="BT268" s="135"/>
      <c r="BU268" s="135"/>
      <c r="BV268" s="135"/>
      <c r="BW268" s="135"/>
      <c r="BX268" s="135"/>
      <c r="BY268" s="135"/>
      <c r="BZ268" s="135"/>
      <c r="CA268" s="135"/>
      <c r="CB268" s="135"/>
      <c r="CC268" s="135"/>
      <c r="CD268" s="135"/>
      <c r="CE268" s="135"/>
      <c r="CF268" s="135"/>
    </row>
    <row r="269" spans="1:84" s="423" customFormat="1" ht="15.75" thickBot="1" x14ac:dyDescent="0.3">
      <c r="A269" s="441"/>
      <c r="B269" s="316"/>
      <c r="C269" s="442"/>
      <c r="D269" s="318"/>
      <c r="E269" s="319"/>
      <c r="F269" s="412"/>
      <c r="G269" s="413"/>
      <c r="H269" s="319"/>
      <c r="I269" s="412"/>
      <c r="J269" s="413"/>
      <c r="K269" s="319"/>
      <c r="L269" s="412"/>
      <c r="M269" s="413"/>
      <c r="N269" s="319"/>
      <c r="O269" s="412"/>
      <c r="P269" s="413"/>
      <c r="Q269" s="413"/>
      <c r="R269" s="319"/>
      <c r="S269" s="320"/>
      <c r="T269" s="320"/>
      <c r="U269" s="320"/>
      <c r="V269" s="135"/>
      <c r="W269" s="136"/>
      <c r="X269" s="136"/>
      <c r="Y269" s="161"/>
      <c r="Z269" s="161"/>
      <c r="AA269" s="135"/>
      <c r="AB269" s="137"/>
      <c r="AC269" s="170"/>
      <c r="AD269" s="139"/>
      <c r="AE269" s="135"/>
      <c r="AF269" s="135"/>
      <c r="AG269" s="135"/>
      <c r="AH269" s="135"/>
      <c r="AI269" s="135"/>
      <c r="AJ269" s="135"/>
      <c r="AK269" s="135"/>
      <c r="AL269" s="135"/>
      <c r="AM269" s="135"/>
      <c r="AN269" s="135"/>
      <c r="AO269" s="135"/>
      <c r="AP269" s="135"/>
      <c r="AQ269" s="135"/>
      <c r="AR269" s="135"/>
      <c r="AS269" s="135"/>
      <c r="AT269" s="135"/>
      <c r="AU269" s="135"/>
      <c r="AV269" s="135"/>
      <c r="AW269" s="135"/>
      <c r="AX269" s="135"/>
      <c r="AY269" s="135"/>
      <c r="AZ269" s="135"/>
      <c r="BA269" s="135"/>
      <c r="BB269" s="135"/>
      <c r="BC269" s="135"/>
      <c r="BD269" s="135"/>
      <c r="BE269" s="135"/>
      <c r="BF269" s="135"/>
      <c r="BG269" s="135"/>
      <c r="BH269" s="135"/>
      <c r="BI269" s="135"/>
      <c r="BJ269" s="135"/>
      <c r="BK269" s="135"/>
      <c r="BL269" s="135"/>
      <c r="BM269" s="135"/>
      <c r="BN269" s="135"/>
      <c r="BO269" s="135"/>
      <c r="BP269" s="135"/>
      <c r="BQ269" s="135"/>
      <c r="BR269" s="135"/>
      <c r="BS269" s="135"/>
      <c r="BT269" s="135"/>
      <c r="BU269" s="135"/>
      <c r="BV269" s="135"/>
      <c r="BW269" s="135"/>
      <c r="BX269" s="135"/>
      <c r="BY269" s="135"/>
      <c r="BZ269" s="135"/>
      <c r="CA269" s="135"/>
      <c r="CB269" s="135"/>
      <c r="CC269" s="135"/>
      <c r="CD269" s="135"/>
      <c r="CE269" s="135"/>
      <c r="CF269" s="135"/>
    </row>
    <row r="270" spans="1:84" s="423" customFormat="1" ht="60" x14ac:dyDescent="0.25">
      <c r="A270" s="408" t="s">
        <v>631</v>
      </c>
      <c r="B270" s="409"/>
      <c r="C270" s="429" t="s">
        <v>350</v>
      </c>
      <c r="D270" s="429" t="s">
        <v>351</v>
      </c>
      <c r="E270" s="430" t="s">
        <v>5</v>
      </c>
      <c r="F270" s="431" t="s">
        <v>352</v>
      </c>
      <c r="G270" s="431" t="s">
        <v>353</v>
      </c>
      <c r="H270" s="431" t="s">
        <v>354</v>
      </c>
      <c r="I270" s="431" t="s">
        <v>355</v>
      </c>
      <c r="J270" s="431" t="s">
        <v>356</v>
      </c>
      <c r="K270" s="431" t="s">
        <v>354</v>
      </c>
      <c r="L270" s="431" t="s">
        <v>357</v>
      </c>
      <c r="M270" s="431" t="s">
        <v>358</v>
      </c>
      <c r="N270" s="431" t="s">
        <v>354</v>
      </c>
      <c r="O270" s="146" t="s">
        <v>359</v>
      </c>
      <c r="P270" s="147" t="s">
        <v>360</v>
      </c>
      <c r="Q270" s="147" t="s">
        <v>4</v>
      </c>
      <c r="R270" s="147" t="s">
        <v>354</v>
      </c>
      <c r="S270" s="146" t="s">
        <v>6</v>
      </c>
      <c r="T270" s="431" t="s">
        <v>7</v>
      </c>
      <c r="U270" s="432" t="s">
        <v>8</v>
      </c>
      <c r="V270" s="135"/>
      <c r="W270" s="136"/>
      <c r="X270" s="136"/>
      <c r="Y270" s="150" t="s">
        <v>362</v>
      </c>
      <c r="Z270" s="151" t="s">
        <v>363</v>
      </c>
      <c r="AA270" s="135"/>
      <c r="AB270" s="189"/>
      <c r="AC270" s="190"/>
      <c r="AD270" s="191"/>
      <c r="AE270" s="135"/>
      <c r="AF270" s="135"/>
      <c r="AG270" s="135"/>
      <c r="AH270" s="135"/>
      <c r="AI270" s="135"/>
      <c r="AJ270" s="135"/>
      <c r="AK270" s="135"/>
      <c r="AL270" s="135"/>
      <c r="AM270" s="135"/>
      <c r="AN270" s="135"/>
      <c r="AO270" s="135"/>
      <c r="AP270" s="135"/>
      <c r="AQ270" s="135"/>
      <c r="AR270" s="135"/>
      <c r="AS270" s="135"/>
      <c r="AT270" s="135"/>
      <c r="AU270" s="135"/>
      <c r="AV270" s="135"/>
      <c r="AW270" s="135"/>
      <c r="AX270" s="135"/>
      <c r="AY270" s="135"/>
      <c r="AZ270" s="135"/>
      <c r="BA270" s="135"/>
      <c r="BB270" s="135"/>
      <c r="BC270" s="135"/>
      <c r="BD270" s="135"/>
      <c r="BE270" s="135"/>
      <c r="BF270" s="135"/>
      <c r="BG270" s="135"/>
      <c r="BH270" s="135"/>
      <c r="BI270" s="135"/>
      <c r="BJ270" s="135"/>
      <c r="BK270" s="135"/>
      <c r="BL270" s="135"/>
      <c r="BM270" s="135"/>
      <c r="BN270" s="135"/>
      <c r="BO270" s="135"/>
      <c r="BP270" s="135"/>
      <c r="BQ270" s="135"/>
      <c r="BR270" s="135"/>
      <c r="BS270" s="135"/>
      <c r="BT270" s="135"/>
      <c r="BU270" s="135"/>
      <c r="BV270" s="135"/>
      <c r="BW270" s="135"/>
      <c r="BX270" s="135"/>
      <c r="BY270" s="135"/>
      <c r="BZ270" s="135"/>
      <c r="CA270" s="135"/>
      <c r="CB270" s="135"/>
      <c r="CC270" s="135"/>
      <c r="CD270" s="135"/>
      <c r="CE270" s="135"/>
      <c r="CF270" s="135"/>
    </row>
    <row r="271" spans="1:84" s="423" customFormat="1" ht="15" x14ac:dyDescent="0.25">
      <c r="A271" s="433" t="s">
        <v>649</v>
      </c>
      <c r="B271" s="434"/>
      <c r="C271" s="194"/>
      <c r="D271" s="382"/>
      <c r="E271" s="383"/>
      <c r="F271" s="194"/>
      <c r="G271" s="382"/>
      <c r="H271" s="383"/>
      <c r="I271" s="194"/>
      <c r="J271" s="382"/>
      <c r="K271" s="383"/>
      <c r="L271" s="194"/>
      <c r="M271" s="382"/>
      <c r="N271" s="383"/>
      <c r="O271" s="194"/>
      <c r="P271" s="382"/>
      <c r="Q271" s="382"/>
      <c r="R271" s="383"/>
      <c r="S271" s="195"/>
      <c r="T271" s="195"/>
      <c r="U271" s="210"/>
      <c r="V271" s="135"/>
      <c r="W271" s="136"/>
      <c r="X271" s="136"/>
      <c r="Y271" s="161"/>
      <c r="Z271" s="161"/>
      <c r="AA271" s="135"/>
      <c r="AB271" s="162"/>
      <c r="AC271" s="170"/>
      <c r="AD271" s="163"/>
      <c r="AE271" s="135"/>
      <c r="AF271" s="135"/>
      <c r="AG271" s="135"/>
      <c r="AH271" s="135"/>
      <c r="AI271" s="135"/>
      <c r="AJ271" s="135"/>
      <c r="AK271" s="135"/>
      <c r="AL271" s="135"/>
      <c r="AM271" s="135"/>
      <c r="AN271" s="135"/>
      <c r="AO271" s="135"/>
      <c r="AP271" s="135"/>
      <c r="AQ271" s="135"/>
      <c r="AR271" s="135"/>
      <c r="AS271" s="135"/>
      <c r="AT271" s="135"/>
      <c r="AU271" s="135"/>
      <c r="AV271" s="135"/>
      <c r="AW271" s="135"/>
      <c r="AX271" s="135"/>
      <c r="AY271" s="135"/>
      <c r="AZ271" s="135"/>
      <c r="BA271" s="135"/>
      <c r="BB271" s="135"/>
      <c r="BC271" s="135"/>
      <c r="BD271" s="135"/>
      <c r="BE271" s="135"/>
      <c r="BF271" s="135"/>
      <c r="BG271" s="135"/>
      <c r="BH271" s="135"/>
      <c r="BI271" s="135"/>
      <c r="BJ271" s="135"/>
      <c r="BK271" s="135"/>
      <c r="BL271" s="135"/>
      <c r="BM271" s="135"/>
      <c r="BN271" s="135"/>
      <c r="BO271" s="135"/>
      <c r="BP271" s="135"/>
      <c r="BQ271" s="135"/>
      <c r="BR271" s="135"/>
      <c r="BS271" s="135"/>
      <c r="BT271" s="135"/>
      <c r="BU271" s="135"/>
      <c r="BV271" s="135"/>
      <c r="BW271" s="135"/>
      <c r="BX271" s="135"/>
      <c r="BY271" s="135"/>
      <c r="BZ271" s="135"/>
      <c r="CA271" s="135"/>
      <c r="CB271" s="135"/>
      <c r="CC271" s="135"/>
      <c r="CD271" s="135"/>
      <c r="CE271" s="135"/>
      <c r="CF271" s="135"/>
    </row>
    <row r="272" spans="1:84" s="423" customFormat="1" ht="15" x14ac:dyDescent="0.25">
      <c r="A272" s="443" t="s">
        <v>633</v>
      </c>
      <c r="B272" s="395" t="s">
        <v>634</v>
      </c>
      <c r="C272" s="194"/>
      <c r="D272" s="382"/>
      <c r="E272" s="383"/>
      <c r="F272" s="194"/>
      <c r="G272" s="382"/>
      <c r="H272" s="383"/>
      <c r="I272" s="194"/>
      <c r="J272" s="382"/>
      <c r="K272" s="383"/>
      <c r="L272" s="194"/>
      <c r="M272" s="382"/>
      <c r="N272" s="383"/>
      <c r="O272" s="194"/>
      <c r="P272" s="382"/>
      <c r="Q272" s="382"/>
      <c r="R272" s="383"/>
      <c r="S272" s="195"/>
      <c r="T272" s="195"/>
      <c r="U272" s="210"/>
      <c r="V272" s="135"/>
      <c r="W272" s="136"/>
      <c r="X272" s="136"/>
      <c r="Y272" s="161"/>
      <c r="Z272" s="161"/>
      <c r="AA272" s="135"/>
      <c r="AB272" s="162"/>
      <c r="AC272" s="170"/>
      <c r="AD272" s="163"/>
      <c r="AE272" s="135"/>
      <c r="AF272" s="135"/>
      <c r="AG272" s="135"/>
      <c r="AH272" s="135"/>
      <c r="AI272" s="135"/>
      <c r="AJ272" s="135"/>
      <c r="AK272" s="135"/>
      <c r="AL272" s="135"/>
      <c r="AM272" s="135"/>
      <c r="AN272" s="135"/>
      <c r="AO272" s="135"/>
      <c r="AP272" s="135"/>
      <c r="AQ272" s="135"/>
      <c r="AR272" s="135"/>
      <c r="AS272" s="135"/>
      <c r="AT272" s="135"/>
      <c r="AU272" s="135"/>
      <c r="AV272" s="135"/>
      <c r="AW272" s="135"/>
      <c r="AX272" s="135"/>
      <c r="AY272" s="135"/>
      <c r="AZ272" s="135"/>
      <c r="BA272" s="135"/>
      <c r="BB272" s="135"/>
      <c r="BC272" s="135"/>
      <c r="BD272" s="135"/>
      <c r="BE272" s="135"/>
      <c r="BF272" s="135"/>
      <c r="BG272" s="135"/>
      <c r="BH272" s="135"/>
      <c r="BI272" s="135"/>
      <c r="BJ272" s="135"/>
      <c r="BK272" s="135"/>
      <c r="BL272" s="135"/>
      <c r="BM272" s="135"/>
      <c r="BN272" s="135"/>
      <c r="BO272" s="135"/>
      <c r="BP272" s="135"/>
      <c r="BQ272" s="135"/>
      <c r="BR272" s="135"/>
      <c r="BS272" s="135"/>
      <c r="BT272" s="135"/>
      <c r="BU272" s="135"/>
      <c r="BV272" s="135"/>
      <c r="BW272" s="135"/>
      <c r="BX272" s="135"/>
      <c r="BY272" s="135"/>
      <c r="BZ272" s="135"/>
      <c r="CA272" s="135"/>
      <c r="CB272" s="135"/>
      <c r="CC272" s="135"/>
      <c r="CD272" s="135"/>
      <c r="CE272" s="135"/>
      <c r="CF272" s="135"/>
    </row>
    <row r="273" spans="1:84" s="423" customFormat="1" x14ac:dyDescent="0.25">
      <c r="A273" s="398" t="s">
        <v>650</v>
      </c>
      <c r="B273" s="444" t="s">
        <v>651</v>
      </c>
      <c r="C273" s="194">
        <v>2.8</v>
      </c>
      <c r="D273" s="166">
        <v>2.9</v>
      </c>
      <c r="E273" s="167">
        <f t="shared" ref="E273:E279" si="72">+(D273-C273)/C273</f>
        <v>3.5714285714285747E-2</v>
      </c>
      <c r="F273" s="168">
        <f t="shared" ref="F273:F279" si="73">D273</f>
        <v>2.9</v>
      </c>
      <c r="G273" s="169">
        <f t="shared" ref="G273:G279" si="74">ROUNDUP(F273*1.03,1)</f>
        <v>3</v>
      </c>
      <c r="H273" s="167">
        <f t="shared" ref="H273:H279" si="75">+(G273-F273)/F273</f>
        <v>3.4482758620689689E-2</v>
      </c>
      <c r="I273" s="168">
        <f t="shared" ref="I273:I279" si="76">G273</f>
        <v>3</v>
      </c>
      <c r="J273" s="169">
        <f t="shared" ref="J273:J279" si="77">ROUNDUP(I273*1.03,1)</f>
        <v>3.1</v>
      </c>
      <c r="K273" s="167">
        <f t="shared" ref="K273:K279" si="78">+(J273-I273)/I273</f>
        <v>3.3333333333333361E-2</v>
      </c>
      <c r="L273" s="168">
        <f t="shared" ref="L273:L279" si="79">J273</f>
        <v>3.1</v>
      </c>
      <c r="M273" s="169">
        <f t="shared" ref="M273:M279" si="80">ROUNDUP(L273*1.03,1)</f>
        <v>3.2</v>
      </c>
      <c r="N273" s="167">
        <f t="shared" ref="N273:N279" si="81">+(M273-L273)/L273</f>
        <v>3.2258064516129059E-2</v>
      </c>
      <c r="O273" s="168">
        <f t="shared" ref="O273:O279" si="82">M273</f>
        <v>3.2</v>
      </c>
      <c r="P273" s="169">
        <v>3.4</v>
      </c>
      <c r="Q273" s="169">
        <v>4.4000000000000004</v>
      </c>
      <c r="R273" s="167">
        <f t="shared" ref="R273:R279" si="83">+(Q273-P273)/P273</f>
        <v>0.29411764705882365</v>
      </c>
      <c r="S273" s="209" t="s">
        <v>371</v>
      </c>
      <c r="T273" s="209" t="s">
        <v>491</v>
      </c>
      <c r="U273" s="160" t="s">
        <v>13</v>
      </c>
      <c r="V273" s="135"/>
      <c r="W273" s="136"/>
      <c r="X273" s="136"/>
      <c r="Y273" s="161"/>
      <c r="Z273" s="161"/>
      <c r="AA273" s="135"/>
      <c r="AB273" s="162">
        <v>4.4000000000000004</v>
      </c>
      <c r="AC273" s="170">
        <f t="shared" ref="AC273:AC279" si="84">IF(AB273=0,"N/A",(AB273-P273)/P273)</f>
        <v>0.29411764705882365</v>
      </c>
      <c r="AD273" s="163"/>
      <c r="AE273" s="135"/>
      <c r="AF273" s="135"/>
      <c r="AG273" s="135"/>
      <c r="AH273" s="135"/>
      <c r="AI273" s="135"/>
      <c r="AJ273" s="135"/>
      <c r="AK273" s="135"/>
      <c r="AL273" s="135"/>
      <c r="AM273" s="135"/>
      <c r="AN273" s="135"/>
      <c r="AO273" s="135"/>
      <c r="AP273" s="135"/>
      <c r="AQ273" s="135"/>
      <c r="AR273" s="135"/>
      <c r="AS273" s="135"/>
      <c r="AT273" s="135"/>
      <c r="AU273" s="135"/>
      <c r="AV273" s="135"/>
      <c r="AW273" s="135"/>
      <c r="AX273" s="135"/>
      <c r="AY273" s="135"/>
      <c r="AZ273" s="135"/>
      <c r="BA273" s="135"/>
      <c r="BB273" s="135"/>
      <c r="BC273" s="135"/>
      <c r="BD273" s="135"/>
      <c r="BE273" s="135"/>
      <c r="BF273" s="135"/>
      <c r="BG273" s="135"/>
      <c r="BH273" s="135"/>
      <c r="BI273" s="135"/>
      <c r="BJ273" s="135"/>
      <c r="BK273" s="135"/>
      <c r="BL273" s="135"/>
      <c r="BM273" s="135"/>
      <c r="BN273" s="135"/>
      <c r="BO273" s="135"/>
      <c r="BP273" s="135"/>
      <c r="BQ273" s="135"/>
      <c r="BR273" s="135"/>
      <c r="BS273" s="135"/>
      <c r="BT273" s="135"/>
      <c r="BU273" s="135"/>
      <c r="BV273" s="135"/>
      <c r="BW273" s="135"/>
      <c r="BX273" s="135"/>
      <c r="BY273" s="135"/>
      <c r="BZ273" s="135"/>
      <c r="CA273" s="135"/>
      <c r="CB273" s="135"/>
      <c r="CC273" s="135"/>
      <c r="CD273" s="135"/>
      <c r="CE273" s="135"/>
      <c r="CF273" s="135"/>
    </row>
    <row r="274" spans="1:84" s="161" customFormat="1" x14ac:dyDescent="0.25">
      <c r="A274" s="402"/>
      <c r="B274" s="444" t="s">
        <v>652</v>
      </c>
      <c r="C274" s="194">
        <v>11.2</v>
      </c>
      <c r="D274" s="166">
        <v>11.5</v>
      </c>
      <c r="E274" s="167">
        <f t="shared" si="72"/>
        <v>2.678571428571435E-2</v>
      </c>
      <c r="F274" s="168">
        <f t="shared" si="73"/>
        <v>11.5</v>
      </c>
      <c r="G274" s="169">
        <f t="shared" si="74"/>
        <v>11.9</v>
      </c>
      <c r="H274" s="167">
        <f t="shared" si="75"/>
        <v>3.4782608695652202E-2</v>
      </c>
      <c r="I274" s="168">
        <f t="shared" si="76"/>
        <v>11.9</v>
      </c>
      <c r="J274" s="169">
        <f t="shared" si="77"/>
        <v>12.299999999999999</v>
      </c>
      <c r="K274" s="167">
        <f t="shared" si="78"/>
        <v>3.3613445378151141E-2</v>
      </c>
      <c r="L274" s="168">
        <f t="shared" si="79"/>
        <v>12.299999999999999</v>
      </c>
      <c r="M274" s="169">
        <f t="shared" si="80"/>
        <v>12.7</v>
      </c>
      <c r="N274" s="167">
        <f t="shared" si="81"/>
        <v>3.2520325203252064E-2</v>
      </c>
      <c r="O274" s="168">
        <f t="shared" si="82"/>
        <v>12.7</v>
      </c>
      <c r="P274" s="169">
        <v>13.5</v>
      </c>
      <c r="Q274" s="169">
        <v>17.600000000000001</v>
      </c>
      <c r="R274" s="167">
        <f t="shared" si="83"/>
        <v>0.30370370370370381</v>
      </c>
      <c r="S274" s="209" t="s">
        <v>371</v>
      </c>
      <c r="T274" s="209" t="s">
        <v>653</v>
      </c>
      <c r="U274" s="160" t="s">
        <v>13</v>
      </c>
      <c r="V274" s="135"/>
      <c r="W274" s="136"/>
      <c r="X274" s="136"/>
      <c r="AA274" s="135"/>
      <c r="AB274" s="162">
        <v>17.600000000000001</v>
      </c>
      <c r="AC274" s="170">
        <f t="shared" si="84"/>
        <v>0.30370370370370381</v>
      </c>
      <c r="AD274" s="163"/>
      <c r="AE274" s="135"/>
      <c r="AF274" s="135"/>
      <c r="AG274" s="135"/>
      <c r="AH274" s="135"/>
      <c r="AI274" s="135"/>
      <c r="AJ274" s="135"/>
      <c r="AK274" s="135"/>
      <c r="AL274" s="135"/>
      <c r="AM274" s="135"/>
      <c r="AN274" s="135"/>
      <c r="AO274" s="135"/>
      <c r="AP274" s="135"/>
      <c r="AQ274" s="135"/>
      <c r="AR274" s="135"/>
      <c r="AS274" s="135"/>
      <c r="AT274" s="135"/>
      <c r="AU274" s="135"/>
      <c r="AV274" s="135"/>
      <c r="AW274" s="135"/>
      <c r="AX274" s="135"/>
      <c r="AY274" s="135"/>
      <c r="AZ274" s="135"/>
      <c r="BA274" s="135"/>
      <c r="BB274" s="135"/>
      <c r="BC274" s="135"/>
      <c r="BD274" s="135"/>
      <c r="BE274" s="135"/>
      <c r="BF274" s="135"/>
      <c r="BG274" s="135"/>
      <c r="BH274" s="135"/>
      <c r="BI274" s="135"/>
      <c r="BJ274" s="135"/>
      <c r="BK274" s="135"/>
      <c r="BL274" s="135"/>
      <c r="BM274" s="135"/>
      <c r="BN274" s="135"/>
      <c r="BO274" s="135"/>
      <c r="BP274" s="135"/>
      <c r="BQ274" s="135"/>
      <c r="BR274" s="135"/>
      <c r="BS274" s="135"/>
      <c r="BT274" s="135"/>
      <c r="BU274" s="135"/>
      <c r="BV274" s="135"/>
      <c r="BW274" s="135"/>
      <c r="BX274" s="135"/>
      <c r="BY274" s="135"/>
      <c r="BZ274" s="135"/>
      <c r="CA274" s="135"/>
      <c r="CB274" s="135"/>
      <c r="CC274" s="135"/>
      <c r="CD274" s="135"/>
      <c r="CE274" s="135"/>
      <c r="CF274" s="135"/>
    </row>
    <row r="275" spans="1:84" s="161" customFormat="1" x14ac:dyDescent="0.25">
      <c r="A275" s="402"/>
      <c r="B275" s="444" t="s">
        <v>654</v>
      </c>
      <c r="C275" s="194">
        <v>39</v>
      </c>
      <c r="D275" s="166">
        <v>39.799999999999997</v>
      </c>
      <c r="E275" s="167">
        <f t="shared" si="72"/>
        <v>2.051282051282044E-2</v>
      </c>
      <c r="F275" s="168">
        <f t="shared" si="73"/>
        <v>39.799999999999997</v>
      </c>
      <c r="G275" s="169">
        <f t="shared" si="74"/>
        <v>41</v>
      </c>
      <c r="H275" s="167">
        <f t="shared" si="75"/>
        <v>3.0150753768844296E-2</v>
      </c>
      <c r="I275" s="168">
        <f t="shared" si="76"/>
        <v>41</v>
      </c>
      <c r="J275" s="169">
        <f t="shared" si="77"/>
        <v>42.300000000000004</v>
      </c>
      <c r="K275" s="167">
        <f t="shared" si="78"/>
        <v>3.1707317073170836E-2</v>
      </c>
      <c r="L275" s="168">
        <f t="shared" si="79"/>
        <v>42.300000000000004</v>
      </c>
      <c r="M275" s="169">
        <f t="shared" si="80"/>
        <v>43.6</v>
      </c>
      <c r="N275" s="167">
        <f t="shared" si="81"/>
        <v>3.0732860520094493E-2</v>
      </c>
      <c r="O275" s="168">
        <f t="shared" si="82"/>
        <v>43.6</v>
      </c>
      <c r="P275" s="169">
        <v>46</v>
      </c>
      <c r="Q275" s="169">
        <v>60</v>
      </c>
      <c r="R275" s="167">
        <f t="shared" si="83"/>
        <v>0.30434782608695654</v>
      </c>
      <c r="S275" s="209" t="s">
        <v>371</v>
      </c>
      <c r="T275" s="209" t="s">
        <v>655</v>
      </c>
      <c r="U275" s="160" t="s">
        <v>13</v>
      </c>
      <c r="V275" s="135"/>
      <c r="W275" s="136"/>
      <c r="X275" s="136"/>
      <c r="AA275" s="135"/>
      <c r="AB275" s="162">
        <v>60</v>
      </c>
      <c r="AC275" s="170">
        <f t="shared" si="84"/>
        <v>0.30434782608695654</v>
      </c>
      <c r="AD275" s="163"/>
      <c r="AE275" s="135"/>
      <c r="AF275" s="135"/>
      <c r="AG275" s="135"/>
      <c r="AH275" s="135"/>
      <c r="AI275" s="135"/>
      <c r="AJ275" s="135"/>
      <c r="AK275" s="135"/>
      <c r="AL275" s="135"/>
      <c r="AM275" s="135"/>
      <c r="AN275" s="135"/>
      <c r="AO275" s="135"/>
      <c r="AP275" s="135"/>
      <c r="AQ275" s="135"/>
      <c r="AR275" s="135"/>
      <c r="AS275" s="135"/>
      <c r="AT275" s="135"/>
      <c r="AU275" s="135"/>
      <c r="AV275" s="135"/>
      <c r="AW275" s="135"/>
      <c r="AX275" s="135"/>
      <c r="AY275" s="135"/>
      <c r="AZ275" s="135"/>
      <c r="BA275" s="135"/>
      <c r="BB275" s="135"/>
      <c r="BC275" s="135"/>
      <c r="BD275" s="135"/>
      <c r="BE275" s="135"/>
      <c r="BF275" s="135"/>
      <c r="BG275" s="135"/>
      <c r="BH275" s="135"/>
      <c r="BI275" s="135"/>
      <c r="BJ275" s="135"/>
      <c r="BK275" s="135"/>
      <c r="BL275" s="135"/>
      <c r="BM275" s="135"/>
      <c r="BN275" s="135"/>
      <c r="BO275" s="135"/>
      <c r="BP275" s="135"/>
      <c r="BQ275" s="135"/>
      <c r="BR275" s="135"/>
      <c r="BS275" s="135"/>
      <c r="BT275" s="135"/>
      <c r="BU275" s="135"/>
      <c r="BV275" s="135"/>
      <c r="BW275" s="135"/>
      <c r="BX275" s="135"/>
      <c r="BY275" s="135"/>
      <c r="BZ275" s="135"/>
      <c r="CA275" s="135"/>
      <c r="CB275" s="135"/>
      <c r="CC275" s="135"/>
      <c r="CD275" s="135"/>
      <c r="CE275" s="135"/>
      <c r="CF275" s="135"/>
    </row>
    <row r="276" spans="1:84" x14ac:dyDescent="0.25">
      <c r="A276" s="403"/>
      <c r="B276" s="232" t="s">
        <v>102</v>
      </c>
      <c r="C276" s="194">
        <v>507</v>
      </c>
      <c r="D276" s="166">
        <v>517.20000000000005</v>
      </c>
      <c r="E276" s="167">
        <f t="shared" si="72"/>
        <v>2.0118343195266362E-2</v>
      </c>
      <c r="F276" s="168">
        <f t="shared" si="73"/>
        <v>517.20000000000005</v>
      </c>
      <c r="G276" s="169">
        <f t="shared" si="74"/>
        <v>532.80000000000007</v>
      </c>
      <c r="H276" s="167">
        <f t="shared" si="75"/>
        <v>3.0162412993039484E-2</v>
      </c>
      <c r="I276" s="168">
        <f t="shared" si="76"/>
        <v>532.80000000000007</v>
      </c>
      <c r="J276" s="169">
        <f t="shared" si="77"/>
        <v>548.80000000000007</v>
      </c>
      <c r="K276" s="167">
        <f t="shared" si="78"/>
        <v>3.0030030030030026E-2</v>
      </c>
      <c r="L276" s="168">
        <f t="shared" si="79"/>
        <v>548.80000000000007</v>
      </c>
      <c r="M276" s="169">
        <f t="shared" si="80"/>
        <v>565.30000000000007</v>
      </c>
      <c r="N276" s="167">
        <f t="shared" si="81"/>
        <v>3.0065597667638479E-2</v>
      </c>
      <c r="O276" s="168">
        <f t="shared" si="82"/>
        <v>565.30000000000007</v>
      </c>
      <c r="P276" s="169">
        <v>585</v>
      </c>
      <c r="Q276" s="169">
        <v>760</v>
      </c>
      <c r="R276" s="167">
        <f t="shared" si="83"/>
        <v>0.29914529914529914</v>
      </c>
      <c r="S276" s="209" t="s">
        <v>371</v>
      </c>
      <c r="T276" s="209" t="s">
        <v>493</v>
      </c>
      <c r="U276" s="160" t="s">
        <v>13</v>
      </c>
      <c r="Y276" s="161"/>
      <c r="Z276" s="161"/>
      <c r="AB276" s="162">
        <v>760</v>
      </c>
      <c r="AC276" s="170">
        <f t="shared" si="84"/>
        <v>0.29914529914529914</v>
      </c>
      <c r="AD276" s="163"/>
    </row>
    <row r="277" spans="1:84" x14ac:dyDescent="0.25">
      <c r="A277" s="398" t="s">
        <v>656</v>
      </c>
      <c r="B277" s="444" t="s">
        <v>651</v>
      </c>
      <c r="C277" s="194">
        <v>2.8</v>
      </c>
      <c r="D277" s="166">
        <v>2.9</v>
      </c>
      <c r="E277" s="167">
        <f t="shared" si="72"/>
        <v>3.5714285714285747E-2</v>
      </c>
      <c r="F277" s="168">
        <f t="shared" si="73"/>
        <v>2.9</v>
      </c>
      <c r="G277" s="169">
        <f t="shared" si="74"/>
        <v>3</v>
      </c>
      <c r="H277" s="167">
        <f t="shared" si="75"/>
        <v>3.4482758620689689E-2</v>
      </c>
      <c r="I277" s="168">
        <f t="shared" si="76"/>
        <v>3</v>
      </c>
      <c r="J277" s="169">
        <f t="shared" si="77"/>
        <v>3.1</v>
      </c>
      <c r="K277" s="167">
        <f t="shared" si="78"/>
        <v>3.3333333333333361E-2</v>
      </c>
      <c r="L277" s="168">
        <f t="shared" si="79"/>
        <v>3.1</v>
      </c>
      <c r="M277" s="169">
        <f t="shared" si="80"/>
        <v>3.2</v>
      </c>
      <c r="N277" s="167">
        <f t="shared" si="81"/>
        <v>3.2258064516129059E-2</v>
      </c>
      <c r="O277" s="168">
        <f t="shared" si="82"/>
        <v>3.2</v>
      </c>
      <c r="P277" s="169">
        <v>3.4</v>
      </c>
      <c r="Q277" s="169">
        <v>4.4000000000000004</v>
      </c>
      <c r="R277" s="167">
        <f t="shared" si="83"/>
        <v>0.29411764705882365</v>
      </c>
      <c r="S277" s="209" t="s">
        <v>371</v>
      </c>
      <c r="T277" s="209" t="s">
        <v>491</v>
      </c>
      <c r="U277" s="160" t="s">
        <v>13</v>
      </c>
      <c r="Y277" s="161"/>
      <c r="Z277" s="161"/>
      <c r="AB277" s="162">
        <v>4.4000000000000004</v>
      </c>
      <c r="AC277" s="170">
        <f t="shared" si="84"/>
        <v>0.29411764705882365</v>
      </c>
      <c r="AD277" s="163"/>
    </row>
    <row r="278" spans="1:84" x14ac:dyDescent="0.25">
      <c r="A278" s="402"/>
      <c r="B278" s="444" t="s">
        <v>652</v>
      </c>
      <c r="C278" s="194">
        <v>11.2</v>
      </c>
      <c r="D278" s="166">
        <v>11.5</v>
      </c>
      <c r="E278" s="167">
        <f t="shared" si="72"/>
        <v>2.678571428571435E-2</v>
      </c>
      <c r="F278" s="168">
        <f t="shared" si="73"/>
        <v>11.5</v>
      </c>
      <c r="G278" s="169">
        <f t="shared" si="74"/>
        <v>11.9</v>
      </c>
      <c r="H278" s="167">
        <f t="shared" si="75"/>
        <v>3.4782608695652202E-2</v>
      </c>
      <c r="I278" s="168">
        <f t="shared" si="76"/>
        <v>11.9</v>
      </c>
      <c r="J278" s="169">
        <f t="shared" si="77"/>
        <v>12.299999999999999</v>
      </c>
      <c r="K278" s="167">
        <f t="shared" si="78"/>
        <v>3.3613445378151141E-2</v>
      </c>
      <c r="L278" s="168">
        <f t="shared" si="79"/>
        <v>12.299999999999999</v>
      </c>
      <c r="M278" s="169">
        <f t="shared" si="80"/>
        <v>12.7</v>
      </c>
      <c r="N278" s="167">
        <f t="shared" si="81"/>
        <v>3.2520325203252064E-2</v>
      </c>
      <c r="O278" s="168">
        <f t="shared" si="82"/>
        <v>12.7</v>
      </c>
      <c r="P278" s="169">
        <v>13.5</v>
      </c>
      <c r="Q278" s="169">
        <v>17.600000000000001</v>
      </c>
      <c r="R278" s="167">
        <f t="shared" si="83"/>
        <v>0.30370370370370381</v>
      </c>
      <c r="S278" s="209" t="s">
        <v>371</v>
      </c>
      <c r="T278" s="209" t="s">
        <v>653</v>
      </c>
      <c r="U278" s="160" t="s">
        <v>13</v>
      </c>
      <c r="Y278" s="161"/>
      <c r="Z278" s="161"/>
      <c r="AB278" s="162">
        <v>17.600000000000001</v>
      </c>
      <c r="AC278" s="170">
        <f t="shared" si="84"/>
        <v>0.30370370370370381</v>
      </c>
      <c r="AD278" s="163"/>
    </row>
    <row r="279" spans="1:84" x14ac:dyDescent="0.25">
      <c r="A279" s="402"/>
      <c r="B279" s="444" t="s">
        <v>654</v>
      </c>
      <c r="C279" s="194">
        <v>39</v>
      </c>
      <c r="D279" s="166">
        <v>39.799999999999997</v>
      </c>
      <c r="E279" s="167">
        <f t="shared" si="72"/>
        <v>2.051282051282044E-2</v>
      </c>
      <c r="F279" s="168">
        <f t="shared" si="73"/>
        <v>39.799999999999997</v>
      </c>
      <c r="G279" s="169">
        <f t="shared" si="74"/>
        <v>41</v>
      </c>
      <c r="H279" s="167">
        <f t="shared" si="75"/>
        <v>3.0150753768844296E-2</v>
      </c>
      <c r="I279" s="168">
        <f t="shared" si="76"/>
        <v>41</v>
      </c>
      <c r="J279" s="169">
        <f t="shared" si="77"/>
        <v>42.300000000000004</v>
      </c>
      <c r="K279" s="167">
        <f t="shared" si="78"/>
        <v>3.1707317073170836E-2</v>
      </c>
      <c r="L279" s="168">
        <f t="shared" si="79"/>
        <v>42.300000000000004</v>
      </c>
      <c r="M279" s="169">
        <f t="shared" si="80"/>
        <v>43.6</v>
      </c>
      <c r="N279" s="167">
        <f t="shared" si="81"/>
        <v>3.0732860520094493E-2</v>
      </c>
      <c r="O279" s="168">
        <f t="shared" si="82"/>
        <v>43.6</v>
      </c>
      <c r="P279" s="169">
        <v>46</v>
      </c>
      <c r="Q279" s="169">
        <v>60</v>
      </c>
      <c r="R279" s="167">
        <f t="shared" si="83"/>
        <v>0.30434782608695654</v>
      </c>
      <c r="S279" s="209" t="s">
        <v>371</v>
      </c>
      <c r="T279" s="209" t="s">
        <v>655</v>
      </c>
      <c r="U279" s="160" t="s">
        <v>13</v>
      </c>
      <c r="Y279" s="161"/>
      <c r="Z279" s="161"/>
      <c r="AB279" s="162">
        <v>60</v>
      </c>
      <c r="AC279" s="170">
        <f t="shared" si="84"/>
        <v>0.30434782608695654</v>
      </c>
      <c r="AD279" s="163"/>
    </row>
    <row r="280" spans="1:84" x14ac:dyDescent="0.25">
      <c r="A280" s="403"/>
      <c r="B280" s="232" t="s">
        <v>102</v>
      </c>
      <c r="C280" s="194" t="s">
        <v>309</v>
      </c>
      <c r="D280" s="194" t="s">
        <v>309</v>
      </c>
      <c r="E280" s="203" t="s">
        <v>71</v>
      </c>
      <c r="F280" s="422" t="s">
        <v>309</v>
      </c>
      <c r="G280" s="422" t="s">
        <v>309</v>
      </c>
      <c r="H280" s="203" t="s">
        <v>71</v>
      </c>
      <c r="I280" s="422" t="s">
        <v>309</v>
      </c>
      <c r="J280" s="422" t="s">
        <v>309</v>
      </c>
      <c r="K280" s="203" t="s">
        <v>71</v>
      </c>
      <c r="L280" s="422" t="s">
        <v>309</v>
      </c>
      <c r="M280" s="422" t="s">
        <v>309</v>
      </c>
      <c r="N280" s="203" t="s">
        <v>71</v>
      </c>
      <c r="O280" s="422" t="s">
        <v>309</v>
      </c>
      <c r="P280" s="422" t="s">
        <v>309</v>
      </c>
      <c r="Q280" s="169"/>
      <c r="R280" s="422" t="s">
        <v>309</v>
      </c>
      <c r="S280" s="209" t="s">
        <v>371</v>
      </c>
      <c r="T280" s="209" t="s">
        <v>493</v>
      </c>
      <c r="U280" s="160" t="s">
        <v>13</v>
      </c>
      <c r="Y280" s="161"/>
      <c r="Z280" s="161"/>
      <c r="AB280" s="162"/>
      <c r="AC280" s="170"/>
      <c r="AD280" s="163"/>
    </row>
    <row r="281" spans="1:84" x14ac:dyDescent="0.25">
      <c r="A281" s="398" t="s">
        <v>657</v>
      </c>
      <c r="B281" s="444" t="s">
        <v>651</v>
      </c>
      <c r="C281" s="194">
        <v>1.8</v>
      </c>
      <c r="D281" s="166">
        <v>1.9</v>
      </c>
      <c r="E281" s="167">
        <f t="shared" ref="E281:E292" si="85">+(D281-C281)/C281</f>
        <v>5.5555555555555483E-2</v>
      </c>
      <c r="F281" s="168">
        <f t="shared" ref="F281:F292" si="86">D281</f>
        <v>1.9</v>
      </c>
      <c r="G281" s="169">
        <f t="shared" ref="G281:G292" si="87">ROUNDUP(F281*1.03,1)</f>
        <v>2</v>
      </c>
      <c r="H281" s="167">
        <f t="shared" ref="H281:H292" si="88">+(G281-F281)/F281</f>
        <v>5.2631578947368474E-2</v>
      </c>
      <c r="I281" s="168">
        <f t="shared" ref="I281:I292" si="89">G281</f>
        <v>2</v>
      </c>
      <c r="J281" s="169">
        <f t="shared" ref="J281:J292" si="90">ROUNDUP(I281*1.03,1)</f>
        <v>2.1</v>
      </c>
      <c r="K281" s="167">
        <f t="shared" ref="K281:K292" si="91">+(J281-I281)/I281</f>
        <v>5.0000000000000044E-2</v>
      </c>
      <c r="L281" s="168">
        <f t="shared" ref="L281:L292" si="92">J281</f>
        <v>2.1</v>
      </c>
      <c r="M281" s="169">
        <f t="shared" ref="M281:M292" si="93">ROUNDUP(L281*1.03,1)</f>
        <v>2.2000000000000002</v>
      </c>
      <c r="N281" s="167">
        <f t="shared" ref="N281:N292" si="94">+(M281-L281)/L281</f>
        <v>4.7619047619047658E-2</v>
      </c>
      <c r="O281" s="168">
        <f t="shared" ref="O281:O292" si="95">M281</f>
        <v>2.2000000000000002</v>
      </c>
      <c r="P281" s="169">
        <v>2.2999999999999998</v>
      </c>
      <c r="Q281" s="169">
        <v>3</v>
      </c>
      <c r="R281" s="167">
        <f t="shared" ref="R281:R292" si="96">+(Q281-P281)/P281</f>
        <v>0.3043478260869566</v>
      </c>
      <c r="S281" s="209" t="s">
        <v>371</v>
      </c>
      <c r="T281" s="209" t="s">
        <v>491</v>
      </c>
      <c r="U281" s="160" t="s">
        <v>13</v>
      </c>
      <c r="Y281" s="161"/>
      <c r="Z281" s="161"/>
      <c r="AB281" s="162">
        <v>3</v>
      </c>
      <c r="AC281" s="170">
        <f t="shared" ref="AC281:AC292" si="97">IF(AB281=0,"N/A",(AB281-P281)/P281)</f>
        <v>0.3043478260869566</v>
      </c>
      <c r="AD281" s="163"/>
    </row>
    <row r="282" spans="1:84" x14ac:dyDescent="0.25">
      <c r="A282" s="402"/>
      <c r="B282" s="444" t="s">
        <v>652</v>
      </c>
      <c r="C282" s="194">
        <v>7.2</v>
      </c>
      <c r="D282" s="166">
        <v>7.4</v>
      </c>
      <c r="E282" s="167">
        <f t="shared" si="85"/>
        <v>2.7777777777777801E-2</v>
      </c>
      <c r="F282" s="168">
        <f t="shared" si="86"/>
        <v>7.4</v>
      </c>
      <c r="G282" s="169">
        <f t="shared" si="87"/>
        <v>7.6999999999999993</v>
      </c>
      <c r="H282" s="167">
        <f t="shared" si="88"/>
        <v>4.0540540540540397E-2</v>
      </c>
      <c r="I282" s="168">
        <f t="shared" si="89"/>
        <v>7.6999999999999993</v>
      </c>
      <c r="J282" s="169">
        <f t="shared" si="90"/>
        <v>8</v>
      </c>
      <c r="K282" s="167">
        <f t="shared" si="91"/>
        <v>3.8961038961039057E-2</v>
      </c>
      <c r="L282" s="168">
        <f t="shared" si="92"/>
        <v>8</v>
      </c>
      <c r="M282" s="169">
        <f t="shared" si="93"/>
        <v>8.2999999999999989</v>
      </c>
      <c r="N282" s="167">
        <f t="shared" si="94"/>
        <v>3.7499999999999867E-2</v>
      </c>
      <c r="O282" s="168">
        <f t="shared" si="95"/>
        <v>8.2999999999999989</v>
      </c>
      <c r="P282" s="169">
        <v>8.8000000000000007</v>
      </c>
      <c r="Q282" s="169">
        <v>11.4</v>
      </c>
      <c r="R282" s="167">
        <f t="shared" si="96"/>
        <v>0.29545454545454541</v>
      </c>
      <c r="S282" s="209" t="s">
        <v>371</v>
      </c>
      <c r="T282" s="209" t="s">
        <v>653</v>
      </c>
      <c r="U282" s="160" t="s">
        <v>13</v>
      </c>
      <c r="Y282" s="161"/>
      <c r="Z282" s="161"/>
      <c r="AB282" s="162">
        <v>11.4</v>
      </c>
      <c r="AC282" s="170">
        <f t="shared" si="97"/>
        <v>0.29545454545454541</v>
      </c>
      <c r="AD282" s="163"/>
    </row>
    <row r="283" spans="1:84" x14ac:dyDescent="0.25">
      <c r="A283" s="402"/>
      <c r="B283" s="444" t="s">
        <v>654</v>
      </c>
      <c r="C283" s="194">
        <v>25</v>
      </c>
      <c r="D283" s="166">
        <v>25.5</v>
      </c>
      <c r="E283" s="167">
        <f t="shared" si="85"/>
        <v>0.02</v>
      </c>
      <c r="F283" s="168">
        <f t="shared" si="86"/>
        <v>25.5</v>
      </c>
      <c r="G283" s="169">
        <f t="shared" si="87"/>
        <v>26.3</v>
      </c>
      <c r="H283" s="167">
        <f t="shared" si="88"/>
        <v>3.137254901960787E-2</v>
      </c>
      <c r="I283" s="168">
        <f t="shared" si="89"/>
        <v>26.3</v>
      </c>
      <c r="J283" s="169">
        <f t="shared" si="90"/>
        <v>27.1</v>
      </c>
      <c r="K283" s="167">
        <f t="shared" si="91"/>
        <v>3.041825095057037E-2</v>
      </c>
      <c r="L283" s="168">
        <f t="shared" si="92"/>
        <v>27.1</v>
      </c>
      <c r="M283" s="169">
        <f t="shared" si="93"/>
        <v>28</v>
      </c>
      <c r="N283" s="167">
        <f t="shared" si="94"/>
        <v>3.3210332103320979E-2</v>
      </c>
      <c r="O283" s="168">
        <f t="shared" si="95"/>
        <v>28</v>
      </c>
      <c r="P283" s="169">
        <v>29</v>
      </c>
      <c r="Q283" s="169">
        <v>38</v>
      </c>
      <c r="R283" s="167">
        <f t="shared" si="96"/>
        <v>0.31034482758620691</v>
      </c>
      <c r="S283" s="209" t="s">
        <v>371</v>
      </c>
      <c r="T283" s="209" t="s">
        <v>655</v>
      </c>
      <c r="U283" s="160" t="s">
        <v>13</v>
      </c>
      <c r="Y283" s="161"/>
      <c r="Z283" s="161"/>
      <c r="AB283" s="162">
        <v>38</v>
      </c>
      <c r="AC283" s="170">
        <f t="shared" si="97"/>
        <v>0.31034482758620691</v>
      </c>
      <c r="AD283" s="163"/>
    </row>
    <row r="284" spans="1:84" x14ac:dyDescent="0.25">
      <c r="A284" s="403"/>
      <c r="B284" s="232" t="s">
        <v>102</v>
      </c>
      <c r="C284" s="194">
        <v>325</v>
      </c>
      <c r="D284" s="166">
        <v>331.5</v>
      </c>
      <c r="E284" s="167">
        <f t="shared" si="85"/>
        <v>0.02</v>
      </c>
      <c r="F284" s="168">
        <f t="shared" si="86"/>
        <v>331.5</v>
      </c>
      <c r="G284" s="169">
        <f t="shared" si="87"/>
        <v>341.5</v>
      </c>
      <c r="H284" s="167">
        <f t="shared" si="88"/>
        <v>3.0165912518853696E-2</v>
      </c>
      <c r="I284" s="168">
        <f t="shared" si="89"/>
        <v>341.5</v>
      </c>
      <c r="J284" s="169">
        <f t="shared" si="90"/>
        <v>351.8</v>
      </c>
      <c r="K284" s="167">
        <f t="shared" si="91"/>
        <v>3.0161054172767238E-2</v>
      </c>
      <c r="L284" s="168">
        <f t="shared" si="92"/>
        <v>351.8</v>
      </c>
      <c r="M284" s="169">
        <f t="shared" si="93"/>
        <v>362.40000000000003</v>
      </c>
      <c r="N284" s="167">
        <f t="shared" si="94"/>
        <v>3.0130756111427012E-2</v>
      </c>
      <c r="O284" s="168">
        <f t="shared" si="95"/>
        <v>362.40000000000003</v>
      </c>
      <c r="P284" s="169">
        <v>375</v>
      </c>
      <c r="Q284" s="169">
        <v>490</v>
      </c>
      <c r="R284" s="167">
        <f t="shared" si="96"/>
        <v>0.30666666666666664</v>
      </c>
      <c r="S284" s="209" t="s">
        <v>371</v>
      </c>
      <c r="T284" s="209" t="s">
        <v>493</v>
      </c>
      <c r="U284" s="160" t="s">
        <v>13</v>
      </c>
      <c r="Y284" s="161"/>
      <c r="Z284" s="161"/>
      <c r="AB284" s="162">
        <v>490</v>
      </c>
      <c r="AC284" s="170">
        <f t="shared" si="97"/>
        <v>0.30666666666666664</v>
      </c>
      <c r="AD284" s="163"/>
    </row>
    <row r="285" spans="1:84" x14ac:dyDescent="0.25">
      <c r="A285" s="398" t="s">
        <v>658</v>
      </c>
      <c r="B285" s="444" t="s">
        <v>651</v>
      </c>
      <c r="C285" s="194">
        <v>1.8</v>
      </c>
      <c r="D285" s="166">
        <v>1.9</v>
      </c>
      <c r="E285" s="167">
        <f t="shared" si="85"/>
        <v>5.5555555555555483E-2</v>
      </c>
      <c r="F285" s="168">
        <f t="shared" si="86"/>
        <v>1.9</v>
      </c>
      <c r="G285" s="169">
        <f t="shared" si="87"/>
        <v>2</v>
      </c>
      <c r="H285" s="167">
        <f t="shared" si="88"/>
        <v>5.2631578947368474E-2</v>
      </c>
      <c r="I285" s="168">
        <f t="shared" si="89"/>
        <v>2</v>
      </c>
      <c r="J285" s="169">
        <f t="shared" si="90"/>
        <v>2.1</v>
      </c>
      <c r="K285" s="167">
        <f t="shared" si="91"/>
        <v>5.0000000000000044E-2</v>
      </c>
      <c r="L285" s="168">
        <f t="shared" si="92"/>
        <v>2.1</v>
      </c>
      <c r="M285" s="169">
        <f t="shared" si="93"/>
        <v>2.2000000000000002</v>
      </c>
      <c r="N285" s="167">
        <f t="shared" si="94"/>
        <v>4.7619047619047658E-2</v>
      </c>
      <c r="O285" s="168">
        <f t="shared" si="95"/>
        <v>2.2000000000000002</v>
      </c>
      <c r="P285" s="169">
        <v>2.2999999999999998</v>
      </c>
      <c r="Q285" s="169">
        <v>3</v>
      </c>
      <c r="R285" s="167">
        <f t="shared" si="96"/>
        <v>0.3043478260869566</v>
      </c>
      <c r="S285" s="209" t="s">
        <v>371</v>
      </c>
      <c r="T285" s="209" t="s">
        <v>491</v>
      </c>
      <c r="U285" s="160" t="s">
        <v>13</v>
      </c>
      <c r="Y285" s="161"/>
      <c r="Z285" s="161"/>
      <c r="AB285" s="162">
        <v>3</v>
      </c>
      <c r="AC285" s="170">
        <f t="shared" si="97"/>
        <v>0.3043478260869566</v>
      </c>
      <c r="AD285" s="163"/>
    </row>
    <row r="286" spans="1:84" x14ac:dyDescent="0.25">
      <c r="A286" s="402"/>
      <c r="B286" s="444" t="s">
        <v>652</v>
      </c>
      <c r="C286" s="194">
        <v>7.2</v>
      </c>
      <c r="D286" s="166">
        <v>7.4</v>
      </c>
      <c r="E286" s="167">
        <f t="shared" si="85"/>
        <v>2.7777777777777801E-2</v>
      </c>
      <c r="F286" s="168">
        <f t="shared" si="86"/>
        <v>7.4</v>
      </c>
      <c r="G286" s="169">
        <f t="shared" si="87"/>
        <v>7.6999999999999993</v>
      </c>
      <c r="H286" s="167">
        <f t="shared" si="88"/>
        <v>4.0540540540540397E-2</v>
      </c>
      <c r="I286" s="168">
        <f t="shared" si="89"/>
        <v>7.6999999999999993</v>
      </c>
      <c r="J286" s="169">
        <f t="shared" si="90"/>
        <v>8</v>
      </c>
      <c r="K286" s="167">
        <f t="shared" si="91"/>
        <v>3.8961038961039057E-2</v>
      </c>
      <c r="L286" s="168">
        <f t="shared" si="92"/>
        <v>8</v>
      </c>
      <c r="M286" s="169">
        <f t="shared" si="93"/>
        <v>8.2999999999999989</v>
      </c>
      <c r="N286" s="167">
        <f t="shared" si="94"/>
        <v>3.7499999999999867E-2</v>
      </c>
      <c r="O286" s="168">
        <f t="shared" si="95"/>
        <v>8.2999999999999989</v>
      </c>
      <c r="P286" s="169">
        <v>8.8000000000000007</v>
      </c>
      <c r="Q286" s="169">
        <v>11.4</v>
      </c>
      <c r="R286" s="167">
        <f t="shared" si="96"/>
        <v>0.29545454545454541</v>
      </c>
      <c r="S286" s="209" t="s">
        <v>371</v>
      </c>
      <c r="T286" s="209" t="s">
        <v>653</v>
      </c>
      <c r="U286" s="160" t="s">
        <v>13</v>
      </c>
      <c r="Y286" s="161"/>
      <c r="Z286" s="161"/>
      <c r="AB286" s="162">
        <v>11.4</v>
      </c>
      <c r="AC286" s="170">
        <f t="shared" si="97"/>
        <v>0.29545454545454541</v>
      </c>
      <c r="AD286" s="163"/>
    </row>
    <row r="287" spans="1:84" x14ac:dyDescent="0.25">
      <c r="A287" s="402"/>
      <c r="B287" s="444" t="s">
        <v>654</v>
      </c>
      <c r="C287" s="194">
        <v>25</v>
      </c>
      <c r="D287" s="166">
        <v>25.5</v>
      </c>
      <c r="E287" s="167">
        <f t="shared" si="85"/>
        <v>0.02</v>
      </c>
      <c r="F287" s="168">
        <f t="shared" si="86"/>
        <v>25.5</v>
      </c>
      <c r="G287" s="169">
        <f t="shared" si="87"/>
        <v>26.3</v>
      </c>
      <c r="H287" s="167">
        <f t="shared" si="88"/>
        <v>3.137254901960787E-2</v>
      </c>
      <c r="I287" s="168">
        <f t="shared" si="89"/>
        <v>26.3</v>
      </c>
      <c r="J287" s="169">
        <f t="shared" si="90"/>
        <v>27.1</v>
      </c>
      <c r="K287" s="167">
        <f t="shared" si="91"/>
        <v>3.041825095057037E-2</v>
      </c>
      <c r="L287" s="168">
        <f t="shared" si="92"/>
        <v>27.1</v>
      </c>
      <c r="M287" s="169">
        <f t="shared" si="93"/>
        <v>28</v>
      </c>
      <c r="N287" s="167">
        <f t="shared" si="94"/>
        <v>3.3210332103320979E-2</v>
      </c>
      <c r="O287" s="168">
        <f t="shared" si="95"/>
        <v>28</v>
      </c>
      <c r="P287" s="169">
        <v>29</v>
      </c>
      <c r="Q287" s="169">
        <v>38</v>
      </c>
      <c r="R287" s="167">
        <f t="shared" si="96"/>
        <v>0.31034482758620691</v>
      </c>
      <c r="S287" s="209" t="s">
        <v>371</v>
      </c>
      <c r="T287" s="209" t="s">
        <v>655</v>
      </c>
      <c r="U287" s="160" t="s">
        <v>13</v>
      </c>
      <c r="Y287" s="161"/>
      <c r="Z287" s="161"/>
      <c r="AB287" s="162">
        <v>38</v>
      </c>
      <c r="AC287" s="170">
        <f t="shared" si="97"/>
        <v>0.31034482758620691</v>
      </c>
      <c r="AD287" s="163"/>
    </row>
    <row r="288" spans="1:84" x14ac:dyDescent="0.25">
      <c r="A288" s="403"/>
      <c r="B288" s="232" t="s">
        <v>102</v>
      </c>
      <c r="C288" s="194">
        <v>325</v>
      </c>
      <c r="D288" s="166">
        <v>331.5</v>
      </c>
      <c r="E288" s="167">
        <f t="shared" si="85"/>
        <v>0.02</v>
      </c>
      <c r="F288" s="168">
        <f t="shared" si="86"/>
        <v>331.5</v>
      </c>
      <c r="G288" s="169">
        <f t="shared" si="87"/>
        <v>341.5</v>
      </c>
      <c r="H288" s="167">
        <f t="shared" si="88"/>
        <v>3.0165912518853696E-2</v>
      </c>
      <c r="I288" s="168">
        <f t="shared" si="89"/>
        <v>341.5</v>
      </c>
      <c r="J288" s="169">
        <f t="shared" si="90"/>
        <v>351.8</v>
      </c>
      <c r="K288" s="167">
        <f t="shared" si="91"/>
        <v>3.0161054172767238E-2</v>
      </c>
      <c r="L288" s="168">
        <f t="shared" si="92"/>
        <v>351.8</v>
      </c>
      <c r="M288" s="169">
        <f t="shared" si="93"/>
        <v>362.40000000000003</v>
      </c>
      <c r="N288" s="167">
        <f t="shared" si="94"/>
        <v>3.0130756111427012E-2</v>
      </c>
      <c r="O288" s="168">
        <f t="shared" si="95"/>
        <v>362.40000000000003</v>
      </c>
      <c r="P288" s="169">
        <v>375</v>
      </c>
      <c r="Q288" s="169">
        <v>490</v>
      </c>
      <c r="R288" s="167">
        <f t="shared" si="96"/>
        <v>0.30666666666666664</v>
      </c>
      <c r="S288" s="209" t="s">
        <v>371</v>
      </c>
      <c r="T288" s="209" t="s">
        <v>493</v>
      </c>
      <c r="U288" s="160" t="s">
        <v>13</v>
      </c>
      <c r="Y288" s="161"/>
      <c r="Z288" s="161"/>
      <c r="AB288" s="162">
        <v>490</v>
      </c>
      <c r="AC288" s="170">
        <f t="shared" si="97"/>
        <v>0.30666666666666664</v>
      </c>
      <c r="AD288" s="163"/>
    </row>
    <row r="289" spans="1:30" x14ac:dyDescent="0.25">
      <c r="A289" s="398" t="s">
        <v>659</v>
      </c>
      <c r="B289" s="444" t="s">
        <v>651</v>
      </c>
      <c r="C289" s="194">
        <v>2.8</v>
      </c>
      <c r="D289" s="166">
        <v>2.9</v>
      </c>
      <c r="E289" s="167">
        <f t="shared" si="85"/>
        <v>3.5714285714285747E-2</v>
      </c>
      <c r="F289" s="168">
        <f t="shared" si="86"/>
        <v>2.9</v>
      </c>
      <c r="G289" s="169">
        <f t="shared" si="87"/>
        <v>3</v>
      </c>
      <c r="H289" s="167">
        <f t="shared" si="88"/>
        <v>3.4482758620689689E-2</v>
      </c>
      <c r="I289" s="168">
        <f t="shared" si="89"/>
        <v>3</v>
      </c>
      <c r="J289" s="169">
        <f t="shared" si="90"/>
        <v>3.1</v>
      </c>
      <c r="K289" s="167">
        <f t="shared" si="91"/>
        <v>3.3333333333333361E-2</v>
      </c>
      <c r="L289" s="168">
        <f t="shared" si="92"/>
        <v>3.1</v>
      </c>
      <c r="M289" s="169">
        <f t="shared" si="93"/>
        <v>3.2</v>
      </c>
      <c r="N289" s="167">
        <f t="shared" si="94"/>
        <v>3.2258064516129059E-2</v>
      </c>
      <c r="O289" s="168">
        <f t="shared" si="95"/>
        <v>3.2</v>
      </c>
      <c r="P289" s="169">
        <v>3.4</v>
      </c>
      <c r="Q289" s="169">
        <v>4.4000000000000004</v>
      </c>
      <c r="R289" s="167">
        <f t="shared" si="96"/>
        <v>0.29411764705882365</v>
      </c>
      <c r="S289" s="209" t="s">
        <v>371</v>
      </c>
      <c r="T289" s="209" t="s">
        <v>491</v>
      </c>
      <c r="U289" s="160" t="s">
        <v>13</v>
      </c>
      <c r="Y289" s="161"/>
      <c r="Z289" s="161"/>
      <c r="AB289" s="162">
        <v>4.4000000000000004</v>
      </c>
      <c r="AC289" s="170">
        <f t="shared" si="97"/>
        <v>0.29411764705882365</v>
      </c>
      <c r="AD289" s="163"/>
    </row>
    <row r="290" spans="1:30" x14ac:dyDescent="0.25">
      <c r="A290" s="402"/>
      <c r="B290" s="444" t="s">
        <v>652</v>
      </c>
      <c r="C290" s="194">
        <v>11.2</v>
      </c>
      <c r="D290" s="166">
        <v>11.5</v>
      </c>
      <c r="E290" s="167">
        <f t="shared" si="85"/>
        <v>2.678571428571435E-2</v>
      </c>
      <c r="F290" s="168">
        <f t="shared" si="86"/>
        <v>11.5</v>
      </c>
      <c r="G290" s="169">
        <f t="shared" si="87"/>
        <v>11.9</v>
      </c>
      <c r="H290" s="167">
        <f t="shared" si="88"/>
        <v>3.4782608695652202E-2</v>
      </c>
      <c r="I290" s="168">
        <f t="shared" si="89"/>
        <v>11.9</v>
      </c>
      <c r="J290" s="169">
        <f t="shared" si="90"/>
        <v>12.299999999999999</v>
      </c>
      <c r="K290" s="167">
        <f t="shared" si="91"/>
        <v>3.3613445378151141E-2</v>
      </c>
      <c r="L290" s="168">
        <f t="shared" si="92"/>
        <v>12.299999999999999</v>
      </c>
      <c r="M290" s="169">
        <f t="shared" si="93"/>
        <v>12.7</v>
      </c>
      <c r="N290" s="167">
        <f t="shared" si="94"/>
        <v>3.2520325203252064E-2</v>
      </c>
      <c r="O290" s="168">
        <f t="shared" si="95"/>
        <v>12.7</v>
      </c>
      <c r="P290" s="169">
        <v>13.5</v>
      </c>
      <c r="Q290" s="169">
        <v>17.600000000000001</v>
      </c>
      <c r="R290" s="167">
        <f t="shared" si="96"/>
        <v>0.30370370370370381</v>
      </c>
      <c r="S290" s="209" t="s">
        <v>371</v>
      </c>
      <c r="T290" s="209" t="s">
        <v>653</v>
      </c>
      <c r="U290" s="160" t="s">
        <v>13</v>
      </c>
      <c r="Y290" s="161"/>
      <c r="Z290" s="161"/>
      <c r="AB290" s="162">
        <v>17.600000000000001</v>
      </c>
      <c r="AC290" s="170">
        <f t="shared" si="97"/>
        <v>0.30370370370370381</v>
      </c>
      <c r="AD290" s="163"/>
    </row>
    <row r="291" spans="1:30" x14ac:dyDescent="0.25">
      <c r="A291" s="402"/>
      <c r="B291" s="444" t="s">
        <v>654</v>
      </c>
      <c r="C291" s="194">
        <v>39</v>
      </c>
      <c r="D291" s="166">
        <v>39.799999999999997</v>
      </c>
      <c r="E291" s="167">
        <f t="shared" si="85"/>
        <v>2.051282051282044E-2</v>
      </c>
      <c r="F291" s="168">
        <f t="shared" si="86"/>
        <v>39.799999999999997</v>
      </c>
      <c r="G291" s="169">
        <f t="shared" si="87"/>
        <v>41</v>
      </c>
      <c r="H291" s="167">
        <f t="shared" si="88"/>
        <v>3.0150753768844296E-2</v>
      </c>
      <c r="I291" s="168">
        <f t="shared" si="89"/>
        <v>41</v>
      </c>
      <c r="J291" s="169">
        <f t="shared" si="90"/>
        <v>42.300000000000004</v>
      </c>
      <c r="K291" s="167">
        <f t="shared" si="91"/>
        <v>3.1707317073170836E-2</v>
      </c>
      <c r="L291" s="168">
        <f t="shared" si="92"/>
        <v>42.300000000000004</v>
      </c>
      <c r="M291" s="169">
        <f t="shared" si="93"/>
        <v>43.6</v>
      </c>
      <c r="N291" s="167">
        <f t="shared" si="94"/>
        <v>3.0732860520094493E-2</v>
      </c>
      <c r="O291" s="168">
        <f t="shared" si="95"/>
        <v>43.6</v>
      </c>
      <c r="P291" s="169">
        <v>46</v>
      </c>
      <c r="Q291" s="169">
        <v>60</v>
      </c>
      <c r="R291" s="167">
        <f t="shared" si="96"/>
        <v>0.30434782608695654</v>
      </c>
      <c r="S291" s="209" t="s">
        <v>371</v>
      </c>
      <c r="T291" s="209" t="s">
        <v>655</v>
      </c>
      <c r="U291" s="160" t="s">
        <v>13</v>
      </c>
      <c r="Y291" s="161"/>
      <c r="Z291" s="161"/>
      <c r="AB291" s="162">
        <v>60</v>
      </c>
      <c r="AC291" s="170">
        <f t="shared" si="97"/>
        <v>0.30434782608695654</v>
      </c>
      <c r="AD291" s="163"/>
    </row>
    <row r="292" spans="1:30" x14ac:dyDescent="0.25">
      <c r="A292" s="403"/>
      <c r="B292" s="232" t="s">
        <v>102</v>
      </c>
      <c r="C292" s="194">
        <v>507</v>
      </c>
      <c r="D292" s="166">
        <v>517.20000000000005</v>
      </c>
      <c r="E292" s="167">
        <f t="shared" si="85"/>
        <v>2.0118343195266362E-2</v>
      </c>
      <c r="F292" s="168">
        <f t="shared" si="86"/>
        <v>517.20000000000005</v>
      </c>
      <c r="G292" s="169">
        <f t="shared" si="87"/>
        <v>532.80000000000007</v>
      </c>
      <c r="H292" s="167">
        <f t="shared" si="88"/>
        <v>3.0162412993039484E-2</v>
      </c>
      <c r="I292" s="168">
        <f t="shared" si="89"/>
        <v>532.80000000000007</v>
      </c>
      <c r="J292" s="169">
        <f t="shared" si="90"/>
        <v>548.80000000000007</v>
      </c>
      <c r="K292" s="167">
        <f t="shared" si="91"/>
        <v>3.0030030030030026E-2</v>
      </c>
      <c r="L292" s="168">
        <f t="shared" si="92"/>
        <v>548.80000000000007</v>
      </c>
      <c r="M292" s="169">
        <f t="shared" si="93"/>
        <v>565.30000000000007</v>
      </c>
      <c r="N292" s="167">
        <f t="shared" si="94"/>
        <v>3.0065597667638479E-2</v>
      </c>
      <c r="O292" s="168">
        <f t="shared" si="95"/>
        <v>565.30000000000007</v>
      </c>
      <c r="P292" s="169">
        <v>585</v>
      </c>
      <c r="Q292" s="169">
        <v>760</v>
      </c>
      <c r="R292" s="167">
        <f t="shared" si="96"/>
        <v>0.29914529914529914</v>
      </c>
      <c r="S292" s="209" t="s">
        <v>371</v>
      </c>
      <c r="T292" s="209" t="s">
        <v>493</v>
      </c>
      <c r="U292" s="160" t="s">
        <v>13</v>
      </c>
      <c r="Y292" s="161"/>
      <c r="Z292" s="161"/>
      <c r="AB292" s="162">
        <v>760</v>
      </c>
      <c r="AC292" s="170">
        <f t="shared" si="97"/>
        <v>0.29914529914529914</v>
      </c>
      <c r="AD292" s="163"/>
    </row>
    <row r="293" spans="1:30" ht="42.75" x14ac:dyDescent="0.25">
      <c r="A293" s="445" t="s">
        <v>660</v>
      </c>
      <c r="C293" s="131"/>
      <c r="D293" s="131"/>
      <c r="E293" s="131"/>
      <c r="F293" s="131"/>
      <c r="G293" s="131"/>
      <c r="H293" s="131"/>
      <c r="I293" s="131"/>
      <c r="J293" s="131"/>
      <c r="K293" s="131"/>
      <c r="L293" s="131"/>
      <c r="M293" s="131"/>
      <c r="N293" s="131"/>
      <c r="O293" s="131"/>
      <c r="P293" s="131"/>
      <c r="Q293" s="131"/>
      <c r="R293" s="131"/>
      <c r="S293" s="131"/>
      <c r="T293" s="131"/>
      <c r="U293" s="446"/>
      <c r="Y293" s="161"/>
      <c r="Z293" s="161"/>
      <c r="AB293" s="162"/>
      <c r="AC293" s="170"/>
      <c r="AD293" s="163"/>
    </row>
    <row r="294" spans="1:30" ht="57" x14ac:dyDescent="0.25">
      <c r="A294" s="200" t="s">
        <v>661</v>
      </c>
      <c r="B294" s="294"/>
      <c r="C294" s="194"/>
      <c r="D294" s="382"/>
      <c r="E294" s="383"/>
      <c r="F294" s="194"/>
      <c r="G294" s="382"/>
      <c r="H294" s="383"/>
      <c r="I294" s="194"/>
      <c r="J294" s="382"/>
      <c r="K294" s="383"/>
      <c r="L294" s="194"/>
      <c r="M294" s="382"/>
      <c r="N294" s="383"/>
      <c r="O294" s="194"/>
      <c r="P294" s="382"/>
      <c r="Q294" s="382"/>
      <c r="R294" s="383"/>
      <c r="S294" s="195"/>
      <c r="T294" s="195"/>
      <c r="U294" s="210"/>
      <c r="Y294" s="161"/>
      <c r="Z294" s="161"/>
      <c r="AB294" s="162"/>
      <c r="AC294" s="170"/>
      <c r="AD294" s="163"/>
    </row>
    <row r="295" spans="1:30" ht="15" x14ac:dyDescent="0.25">
      <c r="A295" s="207" t="s">
        <v>662</v>
      </c>
      <c r="B295" s="208"/>
      <c r="C295" s="194"/>
      <c r="D295" s="382"/>
      <c r="E295" s="383"/>
      <c r="F295" s="194"/>
      <c r="G295" s="382"/>
      <c r="H295" s="383"/>
      <c r="I295" s="194"/>
      <c r="J295" s="382"/>
      <c r="K295" s="383"/>
      <c r="L295" s="194"/>
      <c r="M295" s="382"/>
      <c r="N295" s="383"/>
      <c r="O295" s="194"/>
      <c r="P295" s="382"/>
      <c r="Q295" s="382"/>
      <c r="R295" s="383"/>
      <c r="S295" s="195"/>
      <c r="T295" s="195"/>
      <c r="U295" s="210"/>
      <c r="Y295" s="161"/>
      <c r="Z295" s="161"/>
      <c r="AB295" s="162"/>
      <c r="AC295" s="170"/>
      <c r="AD295" s="163"/>
    </row>
    <row r="296" spans="1:30" x14ac:dyDescent="0.25">
      <c r="A296" s="192" t="s">
        <v>663</v>
      </c>
      <c r="B296" s="202"/>
      <c r="C296" s="194">
        <v>50</v>
      </c>
      <c r="D296" s="166">
        <v>60</v>
      </c>
      <c r="E296" s="167">
        <f>+(D296-C296)/C296</f>
        <v>0.2</v>
      </c>
      <c r="F296" s="265">
        <f>D296</f>
        <v>60</v>
      </c>
      <c r="G296" s="169">
        <f>F296</f>
        <v>60</v>
      </c>
      <c r="H296" s="167">
        <f>+(G296-F296)/F296</f>
        <v>0</v>
      </c>
      <c r="I296" s="265">
        <f>G296</f>
        <v>60</v>
      </c>
      <c r="J296" s="169">
        <f>I296</f>
        <v>60</v>
      </c>
      <c r="K296" s="167">
        <f>+(J296-I296)/I296</f>
        <v>0</v>
      </c>
      <c r="L296" s="265">
        <f>J296</f>
        <v>60</v>
      </c>
      <c r="M296" s="169">
        <f>L296</f>
        <v>60</v>
      </c>
      <c r="N296" s="167">
        <f>+(M296-L296)/L296</f>
        <v>0</v>
      </c>
      <c r="O296" s="265">
        <f>M296</f>
        <v>60</v>
      </c>
      <c r="P296" s="169">
        <f>O296</f>
        <v>60</v>
      </c>
      <c r="Q296" s="169">
        <v>100</v>
      </c>
      <c r="R296" s="167">
        <f>+(Q296-P296)/P296</f>
        <v>0.66666666666666663</v>
      </c>
      <c r="S296" s="209" t="s">
        <v>384</v>
      </c>
      <c r="T296" s="209"/>
      <c r="U296" s="160" t="s">
        <v>262</v>
      </c>
      <c r="Y296" s="161"/>
      <c r="Z296" s="161"/>
      <c r="AB296" s="162">
        <v>100</v>
      </c>
      <c r="AC296" s="170">
        <f>IF(AB296=0,"N/A",(AB296-P296)/P296)</f>
        <v>0.66666666666666663</v>
      </c>
      <c r="AD296" s="163"/>
    </row>
    <row r="297" spans="1:30" ht="28.5" x14ac:dyDescent="0.25">
      <c r="A297" s="192" t="s">
        <v>664</v>
      </c>
      <c r="B297" s="193"/>
      <c r="C297" s="198">
        <v>35</v>
      </c>
      <c r="D297" s="447">
        <v>30</v>
      </c>
      <c r="E297" s="167">
        <f>+(D297-C297)/C297</f>
        <v>-0.14285714285714285</v>
      </c>
      <c r="F297" s="265">
        <f>D297</f>
        <v>30</v>
      </c>
      <c r="G297" s="169">
        <f>F297</f>
        <v>30</v>
      </c>
      <c r="H297" s="167">
        <f>+(G297-F297)/F297</f>
        <v>0</v>
      </c>
      <c r="I297" s="265">
        <f>G297</f>
        <v>30</v>
      </c>
      <c r="J297" s="169">
        <f>I297</f>
        <v>30</v>
      </c>
      <c r="K297" s="167">
        <f>+(J297-I297)/I297</f>
        <v>0</v>
      </c>
      <c r="L297" s="265">
        <f>J297</f>
        <v>30</v>
      </c>
      <c r="M297" s="169">
        <f>L297</f>
        <v>30</v>
      </c>
      <c r="N297" s="167">
        <f>+(M297-L297)/L297</f>
        <v>0</v>
      </c>
      <c r="O297" s="265">
        <f>M297</f>
        <v>30</v>
      </c>
      <c r="P297" s="169">
        <f>O297</f>
        <v>30</v>
      </c>
      <c r="Q297" s="169">
        <v>50</v>
      </c>
      <c r="R297" s="167">
        <f>+(Q297-P297)/P297</f>
        <v>0.66666666666666663</v>
      </c>
      <c r="S297" s="209" t="s">
        <v>384</v>
      </c>
      <c r="T297" s="209"/>
      <c r="U297" s="160" t="s">
        <v>262</v>
      </c>
      <c r="Y297" s="161"/>
      <c r="Z297" s="161"/>
      <c r="AB297" s="162">
        <v>50</v>
      </c>
      <c r="AC297" s="170">
        <f>IF(AB297=0,"N/A",(AB297-P297)/P297)</f>
        <v>0.66666666666666663</v>
      </c>
      <c r="AD297" s="163"/>
    </row>
    <row r="298" spans="1:30" x14ac:dyDescent="0.25">
      <c r="A298" s="448" t="s">
        <v>665</v>
      </c>
      <c r="B298" s="449"/>
      <c r="C298" s="450" t="s">
        <v>478</v>
      </c>
      <c r="D298" s="447">
        <v>90</v>
      </c>
      <c r="E298" s="383"/>
      <c r="F298" s="265">
        <f>D298</f>
        <v>90</v>
      </c>
      <c r="G298" s="169">
        <f>F298</f>
        <v>90</v>
      </c>
      <c r="H298" s="167">
        <f>+(G298-F298)/F298</f>
        <v>0</v>
      </c>
      <c r="I298" s="265">
        <f>G298</f>
        <v>90</v>
      </c>
      <c r="J298" s="169">
        <f>I298</f>
        <v>90</v>
      </c>
      <c r="K298" s="167">
        <f>+(J298-I298)/I298</f>
        <v>0</v>
      </c>
      <c r="L298" s="265">
        <f>J298</f>
        <v>90</v>
      </c>
      <c r="M298" s="169">
        <f>L298</f>
        <v>90</v>
      </c>
      <c r="N298" s="167">
        <f>+(M298-L298)/L298</f>
        <v>0</v>
      </c>
      <c r="O298" s="265">
        <f>M298</f>
        <v>90</v>
      </c>
      <c r="P298" s="169">
        <f>O298</f>
        <v>90</v>
      </c>
      <c r="Q298" s="169">
        <v>150</v>
      </c>
      <c r="R298" s="167">
        <f>+(Q298-P298)/P298</f>
        <v>0.66666666666666663</v>
      </c>
      <c r="S298" s="209" t="s">
        <v>384</v>
      </c>
      <c r="T298" s="209"/>
      <c r="U298" s="160" t="s">
        <v>262</v>
      </c>
      <c r="Y298" s="161"/>
      <c r="Z298" s="161"/>
      <c r="AB298" s="162">
        <v>150</v>
      </c>
      <c r="AC298" s="170">
        <f>IF(AB298=0,"N/A",(AB298-P298)/P298)</f>
        <v>0.66666666666666663</v>
      </c>
      <c r="AD298" s="163"/>
    </row>
    <row r="299" spans="1:30" x14ac:dyDescent="0.25">
      <c r="A299" s="196" t="s">
        <v>666</v>
      </c>
      <c r="B299" s="451"/>
      <c r="C299" s="450" t="s">
        <v>478</v>
      </c>
      <c r="D299" s="447">
        <v>10</v>
      </c>
      <c r="E299" s="383"/>
      <c r="F299" s="168">
        <f>D299</f>
        <v>10</v>
      </c>
      <c r="G299" s="169">
        <f>ROUNDUP(F299*1.03,1)</f>
        <v>10.3</v>
      </c>
      <c r="H299" s="167">
        <f>+(G299-F299)/F299</f>
        <v>3.0000000000000072E-2</v>
      </c>
      <c r="I299" s="168">
        <f>G299</f>
        <v>10.3</v>
      </c>
      <c r="J299" s="169">
        <f>ROUNDUP(I299*1.03,1)</f>
        <v>10.7</v>
      </c>
      <c r="K299" s="167">
        <f>+(J299-I299)/I299</f>
        <v>3.8834951456310537E-2</v>
      </c>
      <c r="L299" s="168">
        <f>J299</f>
        <v>10.7</v>
      </c>
      <c r="M299" s="169">
        <f>ROUNDUP(L299*1.03,1)</f>
        <v>11.1</v>
      </c>
      <c r="N299" s="167">
        <f>+(M299-L299)/L299</f>
        <v>3.7383177570093497E-2</v>
      </c>
      <c r="O299" s="168">
        <f>M299</f>
        <v>11.1</v>
      </c>
      <c r="P299" s="169">
        <f>ROUNDUP(O299*1.03,1)</f>
        <v>11.5</v>
      </c>
      <c r="Q299" s="169">
        <f>ROUNDUP(P299*1.1,1)</f>
        <v>12.7</v>
      </c>
      <c r="R299" s="167">
        <f>+(Q299-P299)/P299</f>
        <v>0.10434782608695646</v>
      </c>
      <c r="S299" s="209" t="s">
        <v>384</v>
      </c>
      <c r="T299" s="209"/>
      <c r="U299" s="160" t="s">
        <v>13</v>
      </c>
      <c r="Y299" s="161"/>
      <c r="Z299" s="161"/>
      <c r="AB299" s="162"/>
      <c r="AC299" s="170" t="str">
        <f>IF(AB299=0,"N/A",(AB299-P299)/P299)</f>
        <v>N/A</v>
      </c>
      <c r="AD299" s="163"/>
    </row>
    <row r="300" spans="1:30" ht="15" x14ac:dyDescent="0.25">
      <c r="A300" s="207" t="s">
        <v>667</v>
      </c>
      <c r="B300" s="208"/>
      <c r="C300" s="194"/>
      <c r="D300" s="382"/>
      <c r="E300" s="383"/>
      <c r="F300" s="422"/>
      <c r="G300" s="195"/>
      <c r="H300" s="383"/>
      <c r="I300" s="422"/>
      <c r="J300" s="195"/>
      <c r="K300" s="383"/>
      <c r="L300" s="422"/>
      <c r="M300" s="195"/>
      <c r="N300" s="383"/>
      <c r="O300" s="422"/>
      <c r="P300" s="195"/>
      <c r="Q300" s="195"/>
      <c r="R300" s="383"/>
      <c r="S300" s="195"/>
      <c r="T300" s="195"/>
      <c r="U300" s="210"/>
      <c r="Y300" s="161"/>
      <c r="Z300" s="161"/>
      <c r="AB300" s="162"/>
      <c r="AC300" s="170"/>
      <c r="AD300" s="163"/>
    </row>
    <row r="301" spans="1:30" x14ac:dyDescent="0.25">
      <c r="A301" s="200" t="s">
        <v>668</v>
      </c>
      <c r="B301" s="201"/>
      <c r="C301" s="198">
        <v>60</v>
      </c>
      <c r="D301" s="225">
        <v>62</v>
      </c>
      <c r="E301" s="226">
        <f>+(D301-C301)/C301</f>
        <v>3.3333333333333333E-2</v>
      </c>
      <c r="F301" s="227">
        <f>D301</f>
        <v>62</v>
      </c>
      <c r="G301" s="228">
        <f>ROUNDUP(F301*1.03,1)</f>
        <v>63.9</v>
      </c>
      <c r="H301" s="226">
        <f>+(G301-F301)/F301</f>
        <v>3.0645161290322558E-2</v>
      </c>
      <c r="I301" s="227">
        <f>G301</f>
        <v>63.9</v>
      </c>
      <c r="J301" s="228">
        <f>ROUNDUP(I301*1.03,1)</f>
        <v>65.899999999999991</v>
      </c>
      <c r="K301" s="226">
        <f>+(J301-I301)/I301</f>
        <v>3.1298904538341048E-2</v>
      </c>
      <c r="L301" s="227">
        <f>J301</f>
        <v>65.899999999999991</v>
      </c>
      <c r="M301" s="228">
        <f>ROUNDUP(L301*1.03,1)</f>
        <v>67.899999999999991</v>
      </c>
      <c r="N301" s="226">
        <f>+(M301-L301)/L301</f>
        <v>3.034901365705615E-2</v>
      </c>
      <c r="O301" s="227">
        <f>M301</f>
        <v>67.899999999999991</v>
      </c>
      <c r="P301" s="228">
        <v>72</v>
      </c>
      <c r="Q301" s="169">
        <f>ROUNDUP(P301*1.1,1)</f>
        <v>79.2</v>
      </c>
      <c r="R301" s="226">
        <f>+(Q301-P301)/P301</f>
        <v>0.10000000000000003</v>
      </c>
      <c r="S301" s="199" t="s">
        <v>384</v>
      </c>
      <c r="T301" s="199" t="s">
        <v>493</v>
      </c>
      <c r="U301" s="230" t="s">
        <v>13</v>
      </c>
      <c r="Y301" s="161"/>
      <c r="Z301" s="161"/>
      <c r="AB301" s="162"/>
      <c r="AC301" s="170" t="str">
        <f>IF(AB301=0,"N/A",(AB301-P301)/P301)</f>
        <v>N/A</v>
      </c>
      <c r="AD301" s="163"/>
    </row>
    <row r="302" spans="1:30" x14ac:dyDescent="0.25">
      <c r="A302" s="192" t="s">
        <v>669</v>
      </c>
      <c r="B302" s="202"/>
      <c r="C302" s="194">
        <v>325</v>
      </c>
      <c r="D302" s="166">
        <v>332</v>
      </c>
      <c r="E302" s="167">
        <f>+(D302-C302)/C302</f>
        <v>2.1538461538461538E-2</v>
      </c>
      <c r="F302" s="265">
        <f>D302</f>
        <v>332</v>
      </c>
      <c r="G302" s="169">
        <f>ROUNDUP(F302*1.03,1)</f>
        <v>342</v>
      </c>
      <c r="H302" s="167">
        <f>+(G302-F302)/F302</f>
        <v>3.0120481927710843E-2</v>
      </c>
      <c r="I302" s="265">
        <f>G302</f>
        <v>342</v>
      </c>
      <c r="J302" s="169">
        <f>ROUNDUP(I302*1.03,1)</f>
        <v>352.3</v>
      </c>
      <c r="K302" s="167">
        <f>+(J302-I302)/I302</f>
        <v>3.0116959064327518E-2</v>
      </c>
      <c r="L302" s="265">
        <f>J302</f>
        <v>352.3</v>
      </c>
      <c r="M302" s="169">
        <f>ROUNDUP(L302*1.03,1)</f>
        <v>362.90000000000003</v>
      </c>
      <c r="N302" s="167">
        <f>+(M302-L302)/L302</f>
        <v>3.0087993187624246E-2</v>
      </c>
      <c r="O302" s="265">
        <f>M302</f>
        <v>362.90000000000003</v>
      </c>
      <c r="P302" s="169">
        <v>380</v>
      </c>
      <c r="Q302" s="169">
        <f>ROUNDUP(P302*1.1,1)</f>
        <v>418</v>
      </c>
      <c r="R302" s="167">
        <f>+(Q302-P302)/P302</f>
        <v>0.1</v>
      </c>
      <c r="S302" s="209" t="s">
        <v>384</v>
      </c>
      <c r="T302" s="209" t="s">
        <v>493</v>
      </c>
      <c r="U302" s="326" t="s">
        <v>13</v>
      </c>
      <c r="Y302" s="161"/>
      <c r="Z302" s="161"/>
      <c r="AB302" s="162"/>
      <c r="AC302" s="170" t="str">
        <f>IF(AB302=0,"N/A",(AB302-P302)/P302)</f>
        <v>N/A</v>
      </c>
      <c r="AD302" s="163"/>
    </row>
    <row r="303" spans="1:30" x14ac:dyDescent="0.25">
      <c r="A303" s="200"/>
      <c r="B303" s="201"/>
      <c r="C303" s="198">
        <v>60</v>
      </c>
      <c r="D303" s="225">
        <v>62</v>
      </c>
      <c r="E303" s="226">
        <f>+(D303-C303)/C303</f>
        <v>3.3333333333333333E-2</v>
      </c>
      <c r="F303" s="227"/>
      <c r="G303" s="228"/>
      <c r="H303" s="226"/>
      <c r="I303" s="227"/>
      <c r="J303" s="228"/>
      <c r="K303" s="226"/>
      <c r="L303" s="227"/>
      <c r="M303" s="228"/>
      <c r="N303" s="226"/>
      <c r="O303" s="227"/>
      <c r="P303" s="228"/>
      <c r="Q303" s="228"/>
      <c r="R303" s="226"/>
      <c r="S303" s="199"/>
      <c r="T303" s="199"/>
      <c r="U303" s="230"/>
      <c r="Y303" s="161"/>
      <c r="Z303" s="161"/>
      <c r="AB303" s="162"/>
      <c r="AC303" s="170"/>
      <c r="AD303" s="163"/>
    </row>
    <row r="304" spans="1:30" ht="30" x14ac:dyDescent="0.25">
      <c r="A304" s="433" t="s">
        <v>670</v>
      </c>
      <c r="B304" s="434"/>
      <c r="C304" s="194">
        <v>325</v>
      </c>
      <c r="D304" s="166">
        <v>332</v>
      </c>
      <c r="E304" s="167">
        <f>+(D304-C304)/C304</f>
        <v>2.1538461538461538E-2</v>
      </c>
      <c r="F304" s="265"/>
      <c r="G304" s="169"/>
      <c r="H304" s="167"/>
      <c r="I304" s="265"/>
      <c r="J304" s="169"/>
      <c r="K304" s="167"/>
      <c r="L304" s="265"/>
      <c r="M304" s="169"/>
      <c r="N304" s="167"/>
      <c r="O304" s="265"/>
      <c r="P304" s="169"/>
      <c r="Q304" s="169"/>
      <c r="R304" s="167"/>
      <c r="S304" s="209"/>
      <c r="T304" s="209"/>
      <c r="U304" s="266"/>
      <c r="Y304" s="161"/>
      <c r="Z304" s="161"/>
      <c r="AB304" s="162"/>
      <c r="AC304" s="170"/>
      <c r="AD304" s="163"/>
    </row>
    <row r="305" spans="1:30" x14ac:dyDescent="0.25">
      <c r="A305" s="398" t="s">
        <v>671</v>
      </c>
      <c r="B305" s="452"/>
      <c r="C305" s="198"/>
      <c r="D305" s="225"/>
      <c r="E305" s="226"/>
      <c r="F305" s="360"/>
      <c r="G305" s="228"/>
      <c r="H305" s="226"/>
      <c r="I305" s="360"/>
      <c r="J305" s="228"/>
      <c r="K305" s="226"/>
      <c r="L305" s="360"/>
      <c r="M305" s="228"/>
      <c r="N305" s="226"/>
      <c r="O305" s="360">
        <v>0.25</v>
      </c>
      <c r="P305" s="228">
        <v>0.48</v>
      </c>
      <c r="Q305" s="169">
        <v>0.48</v>
      </c>
      <c r="R305" s="167">
        <f t="shared" ref="R305:R310" si="98">+(Q305-P305)/P305</f>
        <v>0</v>
      </c>
      <c r="S305" s="199" t="s">
        <v>371</v>
      </c>
      <c r="T305" s="209" t="s">
        <v>672</v>
      </c>
      <c r="U305" s="303"/>
      <c r="V305" s="453"/>
      <c r="W305" s="454"/>
      <c r="X305" s="454"/>
      <c r="Y305" s="455"/>
      <c r="Z305" s="455"/>
      <c r="AB305" s="456">
        <v>0.48</v>
      </c>
      <c r="AC305" s="170">
        <f t="shared" ref="AC305:AC310" si="99">IF(AB305=0,"N/A",(AB305-P305)/P305)</f>
        <v>0</v>
      </c>
      <c r="AD305" s="427"/>
    </row>
    <row r="306" spans="1:30" x14ac:dyDescent="0.25">
      <c r="A306" s="398" t="s">
        <v>673</v>
      </c>
      <c r="B306" s="452"/>
      <c r="C306" s="198"/>
      <c r="D306" s="225"/>
      <c r="E306" s="226"/>
      <c r="F306" s="360"/>
      <c r="G306" s="228"/>
      <c r="H306" s="226"/>
      <c r="I306" s="360"/>
      <c r="J306" s="228"/>
      <c r="K306" s="226"/>
      <c r="L306" s="360"/>
      <c r="M306" s="228"/>
      <c r="N306" s="226"/>
      <c r="O306" s="360">
        <v>0.25</v>
      </c>
      <c r="P306" s="228">
        <v>0.69</v>
      </c>
      <c r="Q306" s="169">
        <v>0.69</v>
      </c>
      <c r="R306" s="167">
        <f t="shared" si="98"/>
        <v>0</v>
      </c>
      <c r="S306" s="199" t="s">
        <v>371</v>
      </c>
      <c r="T306" s="209" t="s">
        <v>672</v>
      </c>
      <c r="U306" s="303"/>
      <c r="V306" s="453"/>
      <c r="W306" s="454"/>
      <c r="X306" s="454"/>
      <c r="Y306" s="455"/>
      <c r="Z306" s="455"/>
      <c r="AB306" s="456">
        <v>0.69</v>
      </c>
      <c r="AC306" s="170">
        <f t="shared" si="99"/>
        <v>0</v>
      </c>
      <c r="AD306" s="163"/>
    </row>
    <row r="307" spans="1:30" x14ac:dyDescent="0.25">
      <c r="A307" s="398" t="s">
        <v>674</v>
      </c>
      <c r="B307" s="452"/>
      <c r="C307" s="198"/>
      <c r="D307" s="225"/>
      <c r="E307" s="226"/>
      <c r="F307" s="360"/>
      <c r="G307" s="228"/>
      <c r="H307" s="226"/>
      <c r="I307" s="360"/>
      <c r="J307" s="228"/>
      <c r="K307" s="226"/>
      <c r="L307" s="360"/>
      <c r="M307" s="228"/>
      <c r="N307" s="226"/>
      <c r="O307" s="360">
        <v>0.25</v>
      </c>
      <c r="P307" s="228">
        <v>0.75</v>
      </c>
      <c r="Q307" s="169">
        <v>0.75</v>
      </c>
      <c r="R307" s="167">
        <f t="shared" si="98"/>
        <v>0</v>
      </c>
      <c r="S307" s="199" t="s">
        <v>371</v>
      </c>
      <c r="T307" s="209" t="s">
        <v>672</v>
      </c>
      <c r="U307" s="303"/>
      <c r="V307" s="453"/>
      <c r="W307" s="454"/>
      <c r="X307" s="454"/>
      <c r="Y307" s="455"/>
      <c r="Z307" s="455"/>
      <c r="AB307" s="456">
        <v>0.75</v>
      </c>
      <c r="AC307" s="170">
        <f t="shared" si="99"/>
        <v>0</v>
      </c>
      <c r="AD307" s="163"/>
    </row>
    <row r="308" spans="1:30" ht="128.25" x14ac:dyDescent="0.25">
      <c r="A308" s="398" t="s">
        <v>675</v>
      </c>
      <c r="B308" s="452"/>
      <c r="C308" s="198"/>
      <c r="D308" s="225"/>
      <c r="E308" s="226"/>
      <c r="F308" s="360"/>
      <c r="G308" s="228"/>
      <c r="H308" s="226"/>
      <c r="I308" s="360"/>
      <c r="J308" s="228"/>
      <c r="K308" s="226"/>
      <c r="L308" s="360"/>
      <c r="M308" s="228"/>
      <c r="N308" s="226"/>
      <c r="O308" s="360" t="s">
        <v>434</v>
      </c>
      <c r="P308" s="228">
        <v>12</v>
      </c>
      <c r="Q308" s="169">
        <v>12</v>
      </c>
      <c r="R308" s="226">
        <f t="shared" si="98"/>
        <v>0</v>
      </c>
      <c r="S308" s="199" t="s">
        <v>371</v>
      </c>
      <c r="T308" s="199" t="s">
        <v>676</v>
      </c>
      <c r="U308" s="303"/>
      <c r="V308" s="453"/>
      <c r="W308" s="454"/>
      <c r="X308" s="454"/>
      <c r="Y308" s="455"/>
      <c r="Z308" s="455"/>
      <c r="AB308" s="456">
        <v>12</v>
      </c>
      <c r="AC308" s="170">
        <f t="shared" si="99"/>
        <v>0</v>
      </c>
      <c r="AD308" s="163"/>
    </row>
    <row r="309" spans="1:30" ht="114" x14ac:dyDescent="0.25">
      <c r="A309" s="398" t="s">
        <v>677</v>
      </c>
      <c r="B309" s="452"/>
      <c r="C309" s="198"/>
      <c r="D309" s="225"/>
      <c r="E309" s="226"/>
      <c r="F309" s="360"/>
      <c r="G309" s="228"/>
      <c r="H309" s="226"/>
      <c r="I309" s="360"/>
      <c r="J309" s="228"/>
      <c r="K309" s="226"/>
      <c r="L309" s="360"/>
      <c r="M309" s="228"/>
      <c r="N309" s="226"/>
      <c r="O309" s="360" t="s">
        <v>434</v>
      </c>
      <c r="P309" s="228">
        <v>20</v>
      </c>
      <c r="Q309" s="169">
        <v>20</v>
      </c>
      <c r="R309" s="226">
        <f t="shared" si="98"/>
        <v>0</v>
      </c>
      <c r="S309" s="199" t="s">
        <v>371</v>
      </c>
      <c r="T309" s="199" t="s">
        <v>678</v>
      </c>
      <c r="U309" s="303"/>
      <c r="V309" s="453"/>
      <c r="W309" s="454"/>
      <c r="X309" s="454"/>
      <c r="Y309" s="455"/>
      <c r="Z309" s="455"/>
      <c r="AB309" s="456">
        <v>20</v>
      </c>
      <c r="AC309" s="170">
        <f t="shared" si="99"/>
        <v>0</v>
      </c>
      <c r="AD309" s="163"/>
    </row>
    <row r="310" spans="1:30" ht="114.75" thickBot="1" x14ac:dyDescent="0.3">
      <c r="A310" s="366" t="s">
        <v>679</v>
      </c>
      <c r="B310" s="457"/>
      <c r="C310" s="215"/>
      <c r="D310" s="174"/>
      <c r="E310" s="216"/>
      <c r="F310" s="407"/>
      <c r="G310" s="217"/>
      <c r="H310" s="216"/>
      <c r="I310" s="407"/>
      <c r="J310" s="217"/>
      <c r="K310" s="216"/>
      <c r="L310" s="407"/>
      <c r="M310" s="217"/>
      <c r="N310" s="216"/>
      <c r="O310" s="407" t="s">
        <v>434</v>
      </c>
      <c r="P310" s="217">
        <v>30</v>
      </c>
      <c r="Q310" s="217">
        <v>30</v>
      </c>
      <c r="R310" s="216">
        <f t="shared" si="98"/>
        <v>0</v>
      </c>
      <c r="S310" s="218" t="s">
        <v>371</v>
      </c>
      <c r="T310" s="218" t="s">
        <v>680</v>
      </c>
      <c r="U310" s="276"/>
      <c r="V310" s="453"/>
      <c r="W310" s="454"/>
      <c r="X310" s="454"/>
      <c r="Y310" s="455"/>
      <c r="Z310" s="455"/>
      <c r="AB310" s="458">
        <v>30</v>
      </c>
      <c r="AC310" s="181">
        <f t="shared" si="99"/>
        <v>0</v>
      </c>
      <c r="AD310" s="182"/>
    </row>
    <row r="311" spans="1:30" ht="15" thickBot="1" x14ac:dyDescent="0.3">
      <c r="A311" s="183"/>
      <c r="B311" s="459"/>
      <c r="C311" s="460"/>
      <c r="F311" s="460"/>
      <c r="I311" s="460"/>
      <c r="L311" s="460"/>
      <c r="O311" s="460"/>
      <c r="Y311" s="161"/>
      <c r="Z311" s="161"/>
      <c r="AC311" s="170"/>
    </row>
    <row r="312" spans="1:30" ht="60" x14ac:dyDescent="0.25">
      <c r="A312" s="187" t="s">
        <v>681</v>
      </c>
      <c r="B312" s="188"/>
      <c r="C312" s="144" t="s">
        <v>350</v>
      </c>
      <c r="D312" s="144" t="s">
        <v>351</v>
      </c>
      <c r="E312" s="145" t="s">
        <v>5</v>
      </c>
      <c r="F312" s="146" t="s">
        <v>352</v>
      </c>
      <c r="G312" s="146" t="s">
        <v>353</v>
      </c>
      <c r="H312" s="146" t="s">
        <v>354</v>
      </c>
      <c r="I312" s="146" t="s">
        <v>355</v>
      </c>
      <c r="J312" s="146" t="s">
        <v>356</v>
      </c>
      <c r="K312" s="146" t="s">
        <v>354</v>
      </c>
      <c r="L312" s="146" t="s">
        <v>357</v>
      </c>
      <c r="M312" s="146" t="s">
        <v>358</v>
      </c>
      <c r="N312" s="146" t="s">
        <v>354</v>
      </c>
      <c r="O312" s="146" t="s">
        <v>359</v>
      </c>
      <c r="P312" s="147" t="s">
        <v>360</v>
      </c>
      <c r="Q312" s="147" t="s">
        <v>4</v>
      </c>
      <c r="R312" s="147" t="s">
        <v>354</v>
      </c>
      <c r="S312" s="147" t="s">
        <v>6</v>
      </c>
      <c r="T312" s="146" t="s">
        <v>7</v>
      </c>
      <c r="U312" s="148" t="s">
        <v>8</v>
      </c>
      <c r="Y312" s="150" t="s">
        <v>362</v>
      </c>
      <c r="Z312" s="151" t="s">
        <v>363</v>
      </c>
      <c r="AB312" s="189"/>
      <c r="AC312" s="190"/>
      <c r="AD312" s="191"/>
    </row>
    <row r="313" spans="1:30" ht="15" x14ac:dyDescent="0.25">
      <c r="A313" s="207" t="s">
        <v>682</v>
      </c>
      <c r="B313" s="208"/>
      <c r="C313" s="194"/>
      <c r="D313" s="382"/>
      <c r="E313" s="383"/>
      <c r="F313" s="194"/>
      <c r="G313" s="382"/>
      <c r="H313" s="383"/>
      <c r="I313" s="194"/>
      <c r="J313" s="382"/>
      <c r="K313" s="383"/>
      <c r="L313" s="194"/>
      <c r="M313" s="382"/>
      <c r="N313" s="383"/>
      <c r="O313" s="194"/>
      <c r="P313" s="382"/>
      <c r="Q313" s="382"/>
      <c r="R313" s="383"/>
      <c r="S313" s="195"/>
      <c r="T313" s="195"/>
      <c r="U313" s="210"/>
      <c r="Y313" s="161"/>
      <c r="Z313" s="161"/>
      <c r="AB313" s="162"/>
      <c r="AC313" s="170" t="str">
        <f t="shared" ref="AC313:AC322" si="100">IF(AB313=0,"N/A",(AB313-P313)/P313)</f>
        <v>N/A</v>
      </c>
      <c r="AD313" s="163"/>
    </row>
    <row r="314" spans="1:30" x14ac:dyDescent="0.25">
      <c r="A314" s="192" t="s">
        <v>683</v>
      </c>
      <c r="B314" s="202"/>
      <c r="C314" s="194">
        <v>65.5</v>
      </c>
      <c r="D314" s="166">
        <v>65.5</v>
      </c>
      <c r="E314" s="167">
        <f t="shared" ref="E314:E322" si="101">+(D314-C314)/C314</f>
        <v>0</v>
      </c>
      <c r="F314" s="265">
        <f t="shared" ref="F314:F322" si="102">D314</f>
        <v>65.5</v>
      </c>
      <c r="G314" s="169">
        <f>F314</f>
        <v>65.5</v>
      </c>
      <c r="H314" s="167">
        <f t="shared" ref="H314:H322" si="103">+(G314-F314)/F314</f>
        <v>0</v>
      </c>
      <c r="I314" s="265">
        <f t="shared" ref="I314:I322" si="104">G314</f>
        <v>65.5</v>
      </c>
      <c r="J314" s="169">
        <f>I314</f>
        <v>65.5</v>
      </c>
      <c r="K314" s="167">
        <f t="shared" ref="K314:K322" si="105">+(J314-I314)/I314</f>
        <v>0</v>
      </c>
      <c r="L314" s="265">
        <f t="shared" ref="L314:L322" si="106">J314</f>
        <v>65.5</v>
      </c>
      <c r="M314" s="169">
        <f>L314</f>
        <v>65.5</v>
      </c>
      <c r="N314" s="167">
        <f t="shared" ref="N314:N322" si="107">+(M314-L314)/L314</f>
        <v>0</v>
      </c>
      <c r="O314" s="265">
        <f t="shared" ref="O314:O322" si="108">M314</f>
        <v>65.5</v>
      </c>
      <c r="P314" s="169">
        <f>O314</f>
        <v>65.5</v>
      </c>
      <c r="Q314" s="169">
        <f>P314</f>
        <v>65.5</v>
      </c>
      <c r="R314" s="167">
        <f t="shared" ref="R314:R322" si="109">+(Q314-P314)/P314</f>
        <v>0</v>
      </c>
      <c r="S314" s="195" t="s">
        <v>428</v>
      </c>
      <c r="T314" s="195"/>
      <c r="U314" s="210" t="s">
        <v>262</v>
      </c>
      <c r="W314" s="136" t="s">
        <v>684</v>
      </c>
      <c r="Y314" s="161" t="s">
        <v>685</v>
      </c>
      <c r="Z314" s="161" t="s">
        <v>686</v>
      </c>
      <c r="AB314" s="162"/>
      <c r="AC314" s="170" t="str">
        <f t="shared" si="100"/>
        <v>N/A</v>
      </c>
      <c r="AD314" s="163"/>
    </row>
    <row r="315" spans="1:30" x14ac:dyDescent="0.25">
      <c r="A315" s="192" t="s">
        <v>687</v>
      </c>
      <c r="B315" s="202"/>
      <c r="C315" s="194">
        <v>32.75</v>
      </c>
      <c r="D315" s="166">
        <v>32.75</v>
      </c>
      <c r="E315" s="167">
        <f t="shared" si="101"/>
        <v>0</v>
      </c>
      <c r="F315" s="265">
        <f t="shared" si="102"/>
        <v>32.75</v>
      </c>
      <c r="G315" s="169">
        <v>65.5</v>
      </c>
      <c r="H315" s="167">
        <f t="shared" si="103"/>
        <v>1</v>
      </c>
      <c r="I315" s="265">
        <f t="shared" si="104"/>
        <v>65.5</v>
      </c>
      <c r="J315" s="169">
        <v>65.5</v>
      </c>
      <c r="K315" s="167">
        <f t="shared" si="105"/>
        <v>0</v>
      </c>
      <c r="L315" s="265">
        <f t="shared" si="106"/>
        <v>65.5</v>
      </c>
      <c r="M315" s="169">
        <v>65.5</v>
      </c>
      <c r="N315" s="167">
        <f t="shared" si="107"/>
        <v>0</v>
      </c>
      <c r="O315" s="265">
        <f t="shared" si="108"/>
        <v>65.5</v>
      </c>
      <c r="P315" s="169">
        <v>65.5</v>
      </c>
      <c r="Q315" s="169">
        <f t="shared" ref="Q315:Q322" si="110">P315</f>
        <v>65.5</v>
      </c>
      <c r="R315" s="167">
        <f t="shared" si="109"/>
        <v>0</v>
      </c>
      <c r="S315" s="195" t="s">
        <v>428</v>
      </c>
      <c r="T315" s="195"/>
      <c r="U315" s="210" t="s">
        <v>262</v>
      </c>
      <c r="W315" s="136" t="s">
        <v>688</v>
      </c>
      <c r="Y315" s="161"/>
      <c r="Z315" s="161"/>
      <c r="AB315" s="162"/>
      <c r="AC315" s="170" t="str">
        <f t="shared" si="100"/>
        <v>N/A</v>
      </c>
      <c r="AD315" s="163"/>
    </row>
    <row r="316" spans="1:30" x14ac:dyDescent="0.25">
      <c r="A316" s="192" t="s">
        <v>689</v>
      </c>
      <c r="B316" s="202"/>
      <c r="C316" s="194">
        <v>27.4</v>
      </c>
      <c r="D316" s="166">
        <v>27.4</v>
      </c>
      <c r="E316" s="167">
        <f t="shared" si="101"/>
        <v>0</v>
      </c>
      <c r="F316" s="265">
        <f t="shared" si="102"/>
        <v>27.4</v>
      </c>
      <c r="G316" s="169">
        <v>54.85</v>
      </c>
      <c r="H316" s="167">
        <f t="shared" si="103"/>
        <v>1.0018248175182483</v>
      </c>
      <c r="I316" s="265">
        <f t="shared" si="104"/>
        <v>54.85</v>
      </c>
      <c r="J316" s="169">
        <v>54.85</v>
      </c>
      <c r="K316" s="167">
        <f t="shared" si="105"/>
        <v>0</v>
      </c>
      <c r="L316" s="265">
        <f t="shared" si="106"/>
        <v>54.85</v>
      </c>
      <c r="M316" s="169">
        <v>54.85</v>
      </c>
      <c r="N316" s="167">
        <f t="shared" si="107"/>
        <v>0</v>
      </c>
      <c r="O316" s="265">
        <f t="shared" si="108"/>
        <v>54.85</v>
      </c>
      <c r="P316" s="169">
        <v>54.85</v>
      </c>
      <c r="Q316" s="169">
        <f t="shared" si="110"/>
        <v>54.85</v>
      </c>
      <c r="R316" s="167">
        <f t="shared" si="109"/>
        <v>0</v>
      </c>
      <c r="S316" s="195" t="s">
        <v>428</v>
      </c>
      <c r="T316" s="195"/>
      <c r="U316" s="210" t="s">
        <v>262</v>
      </c>
      <c r="W316" s="136" t="s">
        <v>688</v>
      </c>
      <c r="Y316" s="161"/>
      <c r="Z316" s="161"/>
      <c r="AB316" s="162"/>
      <c r="AC316" s="170" t="str">
        <f t="shared" si="100"/>
        <v>N/A</v>
      </c>
      <c r="AD316" s="163"/>
    </row>
    <row r="317" spans="1:30" x14ac:dyDescent="0.25">
      <c r="A317" s="192" t="s">
        <v>690</v>
      </c>
      <c r="B317" s="202"/>
      <c r="C317" s="194">
        <v>5.5</v>
      </c>
      <c r="D317" s="166">
        <v>5.5</v>
      </c>
      <c r="E317" s="167">
        <f t="shared" si="101"/>
        <v>0</v>
      </c>
      <c r="F317" s="265">
        <f t="shared" si="102"/>
        <v>5.5</v>
      </c>
      <c r="G317" s="169">
        <v>10</v>
      </c>
      <c r="H317" s="167">
        <f t="shared" si="103"/>
        <v>0.81818181818181823</v>
      </c>
      <c r="I317" s="265">
        <f t="shared" si="104"/>
        <v>10</v>
      </c>
      <c r="J317" s="169">
        <v>10</v>
      </c>
      <c r="K317" s="167">
        <f t="shared" si="105"/>
        <v>0</v>
      </c>
      <c r="L317" s="265">
        <f t="shared" si="106"/>
        <v>10</v>
      </c>
      <c r="M317" s="169">
        <v>12</v>
      </c>
      <c r="N317" s="167">
        <f t="shared" si="107"/>
        <v>0.2</v>
      </c>
      <c r="O317" s="265">
        <f t="shared" si="108"/>
        <v>12</v>
      </c>
      <c r="P317" s="169">
        <v>12</v>
      </c>
      <c r="Q317" s="169">
        <f t="shared" si="110"/>
        <v>12</v>
      </c>
      <c r="R317" s="167">
        <f t="shared" si="109"/>
        <v>0</v>
      </c>
      <c r="S317" s="195" t="s">
        <v>428</v>
      </c>
      <c r="T317" s="195"/>
      <c r="U317" s="210" t="s">
        <v>262</v>
      </c>
      <c r="W317" s="136" t="s">
        <v>688</v>
      </c>
      <c r="Y317" s="401">
        <v>12</v>
      </c>
      <c r="Z317" s="161" t="s">
        <v>691</v>
      </c>
      <c r="AB317" s="162"/>
      <c r="AC317" s="170" t="str">
        <f t="shared" si="100"/>
        <v>N/A</v>
      </c>
      <c r="AD317" s="163"/>
    </row>
    <row r="318" spans="1:30" x14ac:dyDescent="0.25">
      <c r="A318" s="192" t="s">
        <v>692</v>
      </c>
      <c r="B318" s="202"/>
      <c r="C318" s="194">
        <v>65.5</v>
      </c>
      <c r="D318" s="166">
        <v>65.5</v>
      </c>
      <c r="E318" s="167">
        <f t="shared" si="101"/>
        <v>0</v>
      </c>
      <c r="F318" s="265">
        <f t="shared" si="102"/>
        <v>65.5</v>
      </c>
      <c r="G318" s="169">
        <f>F318</f>
        <v>65.5</v>
      </c>
      <c r="H318" s="167">
        <f t="shared" si="103"/>
        <v>0</v>
      </c>
      <c r="I318" s="265">
        <f t="shared" si="104"/>
        <v>65.5</v>
      </c>
      <c r="J318" s="169">
        <f>I318</f>
        <v>65.5</v>
      </c>
      <c r="K318" s="167">
        <f t="shared" si="105"/>
        <v>0</v>
      </c>
      <c r="L318" s="265">
        <f t="shared" si="106"/>
        <v>65.5</v>
      </c>
      <c r="M318" s="169">
        <f>L318</f>
        <v>65.5</v>
      </c>
      <c r="N318" s="167">
        <f t="shared" si="107"/>
        <v>0</v>
      </c>
      <c r="O318" s="265">
        <f t="shared" si="108"/>
        <v>65.5</v>
      </c>
      <c r="P318" s="169">
        <f>O318</f>
        <v>65.5</v>
      </c>
      <c r="Q318" s="169">
        <f t="shared" si="110"/>
        <v>65.5</v>
      </c>
      <c r="R318" s="167">
        <f t="shared" si="109"/>
        <v>0</v>
      </c>
      <c r="S318" s="195" t="s">
        <v>428</v>
      </c>
      <c r="T318" s="195"/>
      <c r="U318" s="210" t="s">
        <v>262</v>
      </c>
      <c r="W318" s="136" t="s">
        <v>693</v>
      </c>
      <c r="Y318" s="161"/>
      <c r="Z318" s="161"/>
      <c r="AB318" s="162"/>
      <c r="AC318" s="170" t="str">
        <f t="shared" si="100"/>
        <v>N/A</v>
      </c>
      <c r="AD318" s="163"/>
    </row>
    <row r="319" spans="1:30" x14ac:dyDescent="0.25">
      <c r="A319" s="192" t="s">
        <v>694</v>
      </c>
      <c r="B319" s="202"/>
      <c r="C319" s="194">
        <v>65.5</v>
      </c>
      <c r="D319" s="166">
        <v>65.5</v>
      </c>
      <c r="E319" s="167">
        <f t="shared" si="101"/>
        <v>0</v>
      </c>
      <c r="F319" s="168">
        <f t="shared" si="102"/>
        <v>65.5</v>
      </c>
      <c r="G319" s="169">
        <v>65.5</v>
      </c>
      <c r="H319" s="167">
        <f t="shared" si="103"/>
        <v>0</v>
      </c>
      <c r="I319" s="168">
        <f t="shared" si="104"/>
        <v>65.5</v>
      </c>
      <c r="J319" s="169">
        <v>65.5</v>
      </c>
      <c r="K319" s="167">
        <f t="shared" si="105"/>
        <v>0</v>
      </c>
      <c r="L319" s="168">
        <f t="shared" si="106"/>
        <v>65.5</v>
      </c>
      <c r="M319" s="169">
        <v>65.5</v>
      </c>
      <c r="N319" s="167">
        <f t="shared" si="107"/>
        <v>0</v>
      </c>
      <c r="O319" s="168">
        <f t="shared" si="108"/>
        <v>65.5</v>
      </c>
      <c r="P319" s="169">
        <v>65.5</v>
      </c>
      <c r="Q319" s="169">
        <f t="shared" si="110"/>
        <v>65.5</v>
      </c>
      <c r="R319" s="167">
        <f t="shared" si="109"/>
        <v>0</v>
      </c>
      <c r="S319" s="195" t="s">
        <v>428</v>
      </c>
      <c r="T319" s="195"/>
      <c r="U319" s="210" t="s">
        <v>262</v>
      </c>
      <c r="W319" s="136" t="s">
        <v>693</v>
      </c>
      <c r="Y319" s="161"/>
      <c r="Z319" s="161"/>
      <c r="AB319" s="162"/>
      <c r="AC319" s="170" t="str">
        <f t="shared" si="100"/>
        <v>N/A</v>
      </c>
      <c r="AD319" s="163"/>
    </row>
    <row r="320" spans="1:30" x14ac:dyDescent="0.25">
      <c r="A320" s="192" t="s">
        <v>695</v>
      </c>
      <c r="B320" s="202"/>
      <c r="C320" s="194">
        <v>43</v>
      </c>
      <c r="D320" s="166">
        <v>43</v>
      </c>
      <c r="E320" s="167">
        <f t="shared" si="101"/>
        <v>0</v>
      </c>
      <c r="F320" s="168">
        <f t="shared" si="102"/>
        <v>43</v>
      </c>
      <c r="G320" s="169">
        <v>43</v>
      </c>
      <c r="H320" s="167">
        <f t="shared" si="103"/>
        <v>0</v>
      </c>
      <c r="I320" s="168">
        <f t="shared" si="104"/>
        <v>43</v>
      </c>
      <c r="J320" s="169">
        <v>43</v>
      </c>
      <c r="K320" s="167">
        <f t="shared" si="105"/>
        <v>0</v>
      </c>
      <c r="L320" s="168">
        <f t="shared" si="106"/>
        <v>43</v>
      </c>
      <c r="M320" s="169">
        <v>43</v>
      </c>
      <c r="N320" s="167">
        <f t="shared" si="107"/>
        <v>0</v>
      </c>
      <c r="O320" s="168">
        <f t="shared" si="108"/>
        <v>43</v>
      </c>
      <c r="P320" s="169">
        <v>43</v>
      </c>
      <c r="Q320" s="169">
        <f t="shared" si="110"/>
        <v>43</v>
      </c>
      <c r="R320" s="167">
        <f t="shared" si="109"/>
        <v>0</v>
      </c>
      <c r="S320" s="195" t="s">
        <v>428</v>
      </c>
      <c r="T320" s="195"/>
      <c r="U320" s="210" t="s">
        <v>262</v>
      </c>
      <c r="W320" s="136" t="s">
        <v>693</v>
      </c>
      <c r="Y320" s="161"/>
      <c r="Z320" s="161"/>
      <c r="AB320" s="162"/>
      <c r="AC320" s="170" t="str">
        <f t="shared" si="100"/>
        <v>N/A</v>
      </c>
      <c r="AD320" s="163"/>
    </row>
    <row r="321" spans="1:30" x14ac:dyDescent="0.25">
      <c r="A321" s="192" t="s">
        <v>696</v>
      </c>
      <c r="B321" s="202"/>
      <c r="C321" s="194">
        <v>32.75</v>
      </c>
      <c r="D321" s="166">
        <v>32.75</v>
      </c>
      <c r="E321" s="167">
        <f t="shared" si="101"/>
        <v>0</v>
      </c>
      <c r="F321" s="168">
        <f t="shared" si="102"/>
        <v>32.75</v>
      </c>
      <c r="G321" s="169">
        <v>32.75</v>
      </c>
      <c r="H321" s="167">
        <f t="shared" si="103"/>
        <v>0</v>
      </c>
      <c r="I321" s="168">
        <f t="shared" si="104"/>
        <v>32.75</v>
      </c>
      <c r="J321" s="169">
        <v>32.75</v>
      </c>
      <c r="K321" s="167">
        <f t="shared" si="105"/>
        <v>0</v>
      </c>
      <c r="L321" s="168">
        <f t="shared" si="106"/>
        <v>32.75</v>
      </c>
      <c r="M321" s="169">
        <v>32.75</v>
      </c>
      <c r="N321" s="167">
        <f t="shared" si="107"/>
        <v>0</v>
      </c>
      <c r="O321" s="168">
        <f t="shared" si="108"/>
        <v>32.75</v>
      </c>
      <c r="P321" s="169">
        <v>32.75</v>
      </c>
      <c r="Q321" s="169">
        <f t="shared" si="110"/>
        <v>32.75</v>
      </c>
      <c r="R321" s="167">
        <f t="shared" si="109"/>
        <v>0</v>
      </c>
      <c r="S321" s="195" t="s">
        <v>428</v>
      </c>
      <c r="T321" s="195"/>
      <c r="U321" s="210" t="s">
        <v>262</v>
      </c>
      <c r="W321" s="136" t="s">
        <v>693</v>
      </c>
      <c r="Y321" s="161"/>
      <c r="Z321" s="161"/>
      <c r="AB321" s="162"/>
      <c r="AC321" s="170" t="str">
        <f t="shared" si="100"/>
        <v>N/A</v>
      </c>
      <c r="AD321" s="163"/>
    </row>
    <row r="322" spans="1:30" x14ac:dyDescent="0.25">
      <c r="A322" s="192" t="s">
        <v>697</v>
      </c>
      <c r="B322" s="202"/>
      <c r="C322" s="194">
        <v>14</v>
      </c>
      <c r="D322" s="166">
        <v>14</v>
      </c>
      <c r="E322" s="167">
        <f t="shared" si="101"/>
        <v>0</v>
      </c>
      <c r="F322" s="265">
        <f t="shared" si="102"/>
        <v>14</v>
      </c>
      <c r="G322" s="169">
        <f>F322</f>
        <v>14</v>
      </c>
      <c r="H322" s="167">
        <f t="shared" si="103"/>
        <v>0</v>
      </c>
      <c r="I322" s="265">
        <f t="shared" si="104"/>
        <v>14</v>
      </c>
      <c r="J322" s="169">
        <f>I322</f>
        <v>14</v>
      </c>
      <c r="K322" s="167">
        <f t="shared" si="105"/>
        <v>0</v>
      </c>
      <c r="L322" s="265">
        <f t="shared" si="106"/>
        <v>14</v>
      </c>
      <c r="M322" s="169">
        <v>16</v>
      </c>
      <c r="N322" s="167">
        <f t="shared" si="107"/>
        <v>0.14285714285714285</v>
      </c>
      <c r="O322" s="265">
        <f t="shared" si="108"/>
        <v>16</v>
      </c>
      <c r="P322" s="169">
        <v>16</v>
      </c>
      <c r="Q322" s="169">
        <f t="shared" si="110"/>
        <v>16</v>
      </c>
      <c r="R322" s="167">
        <f t="shared" si="109"/>
        <v>0</v>
      </c>
      <c r="S322" s="195" t="s">
        <v>428</v>
      </c>
      <c r="T322" s="195"/>
      <c r="U322" s="210" t="s">
        <v>262</v>
      </c>
      <c r="Y322" s="401">
        <v>16</v>
      </c>
      <c r="Z322" s="161" t="s">
        <v>691</v>
      </c>
      <c r="AB322" s="162"/>
      <c r="AC322" s="170" t="str">
        <f t="shared" si="100"/>
        <v>N/A</v>
      </c>
      <c r="AD322" s="163"/>
    </row>
    <row r="323" spans="1:30" x14ac:dyDescent="0.25">
      <c r="A323" s="196"/>
      <c r="B323" s="197"/>
      <c r="C323" s="194"/>
      <c r="D323" s="382"/>
      <c r="E323" s="383"/>
      <c r="F323" s="422"/>
      <c r="G323" s="195"/>
      <c r="H323" s="383"/>
      <c r="I323" s="422"/>
      <c r="J323" s="195"/>
      <c r="K323" s="383"/>
      <c r="L323" s="422"/>
      <c r="M323" s="195"/>
      <c r="N323" s="383"/>
      <c r="O323" s="422"/>
      <c r="P323" s="195"/>
      <c r="Q323" s="195"/>
      <c r="R323" s="383"/>
      <c r="S323" s="195"/>
      <c r="T323" s="195"/>
      <c r="U323" s="210"/>
      <c r="Y323" s="161"/>
      <c r="Z323" s="161"/>
      <c r="AB323" s="162"/>
      <c r="AC323" s="170"/>
      <c r="AD323" s="163"/>
    </row>
    <row r="324" spans="1:30" ht="15" x14ac:dyDescent="0.25">
      <c r="A324" s="207" t="s">
        <v>698</v>
      </c>
      <c r="B324" s="208"/>
      <c r="C324" s="194"/>
      <c r="D324" s="382"/>
      <c r="E324" s="383"/>
      <c r="F324" s="422"/>
      <c r="G324" s="195"/>
      <c r="H324" s="383"/>
      <c r="I324" s="422"/>
      <c r="J324" s="195"/>
      <c r="K324" s="383"/>
      <c r="L324" s="422"/>
      <c r="M324" s="195"/>
      <c r="N324" s="383"/>
      <c r="O324" s="422"/>
      <c r="P324" s="195"/>
      <c r="Q324" s="195"/>
      <c r="R324" s="383"/>
      <c r="S324" s="195"/>
      <c r="T324" s="195"/>
      <c r="U324" s="210"/>
      <c r="Y324" s="161"/>
      <c r="Z324" s="161"/>
      <c r="AB324" s="162"/>
      <c r="AC324" s="170"/>
      <c r="AD324" s="163"/>
    </row>
    <row r="325" spans="1:30" x14ac:dyDescent="0.25">
      <c r="A325" s="192" t="s">
        <v>699</v>
      </c>
      <c r="B325" s="202"/>
      <c r="C325" s="194">
        <v>54.85</v>
      </c>
      <c r="D325" s="166">
        <v>54.85</v>
      </c>
      <c r="E325" s="167">
        <f>+(D325-C325)/C325</f>
        <v>0</v>
      </c>
      <c r="F325" s="265">
        <f>D325</f>
        <v>54.85</v>
      </c>
      <c r="G325" s="169">
        <f>F325</f>
        <v>54.85</v>
      </c>
      <c r="H325" s="167">
        <f>+(G325-F325)/F325</f>
        <v>0</v>
      </c>
      <c r="I325" s="265">
        <f>G325</f>
        <v>54.85</v>
      </c>
      <c r="J325" s="169">
        <f>I325</f>
        <v>54.85</v>
      </c>
      <c r="K325" s="167">
        <f>+(J325-I325)/I325</f>
        <v>0</v>
      </c>
      <c r="L325" s="265">
        <f>J325</f>
        <v>54.85</v>
      </c>
      <c r="M325" s="169">
        <f>L325</f>
        <v>54.85</v>
      </c>
      <c r="N325" s="167">
        <f>+(M325-L325)/L325</f>
        <v>0</v>
      </c>
      <c r="O325" s="265">
        <f>M325</f>
        <v>54.85</v>
      </c>
      <c r="P325" s="169">
        <f t="shared" ref="P325:Q328" si="111">O325</f>
        <v>54.85</v>
      </c>
      <c r="Q325" s="169">
        <f t="shared" si="111"/>
        <v>54.85</v>
      </c>
      <c r="R325" s="167">
        <f>+(Q325-P325)/P325</f>
        <v>0</v>
      </c>
      <c r="S325" s="209" t="s">
        <v>428</v>
      </c>
      <c r="T325" s="209"/>
      <c r="U325" s="210" t="s">
        <v>262</v>
      </c>
      <c r="Y325" s="161"/>
      <c r="Z325" s="161"/>
      <c r="AB325" s="162"/>
      <c r="AC325" s="170" t="str">
        <f>IF(AB325=0,"N/A",(AB325-P325)/P325)</f>
        <v>N/A</v>
      </c>
      <c r="AD325" s="163"/>
    </row>
    <row r="326" spans="1:30" ht="28.5" x14ac:dyDescent="0.25">
      <c r="A326" s="192" t="s">
        <v>700</v>
      </c>
      <c r="B326" s="193"/>
      <c r="C326" s="194">
        <v>57.3</v>
      </c>
      <c r="D326" s="166">
        <v>57.3</v>
      </c>
      <c r="E326" s="167">
        <f>+(D326-C326)/C326</f>
        <v>0</v>
      </c>
      <c r="F326" s="265">
        <f>D326</f>
        <v>57.3</v>
      </c>
      <c r="G326" s="169">
        <f>F326</f>
        <v>57.3</v>
      </c>
      <c r="H326" s="167">
        <f>+(G326-F326)/F326</f>
        <v>0</v>
      </c>
      <c r="I326" s="265">
        <f>G326</f>
        <v>57.3</v>
      </c>
      <c r="J326" s="169">
        <f>I326</f>
        <v>57.3</v>
      </c>
      <c r="K326" s="167">
        <f>+(J326-I326)/I326</f>
        <v>0</v>
      </c>
      <c r="L326" s="265">
        <f>J326</f>
        <v>57.3</v>
      </c>
      <c r="M326" s="169">
        <f>L326</f>
        <v>57.3</v>
      </c>
      <c r="N326" s="167">
        <f>+(M326-L326)/L326</f>
        <v>0</v>
      </c>
      <c r="O326" s="265">
        <f>M326</f>
        <v>57.3</v>
      </c>
      <c r="P326" s="169">
        <f t="shared" si="111"/>
        <v>57.3</v>
      </c>
      <c r="Q326" s="169">
        <f t="shared" si="111"/>
        <v>57.3</v>
      </c>
      <c r="R326" s="167">
        <f>+(Q326-P326)/P326</f>
        <v>0</v>
      </c>
      <c r="S326" s="209" t="s">
        <v>428</v>
      </c>
      <c r="T326" s="209"/>
      <c r="U326" s="210" t="s">
        <v>262</v>
      </c>
      <c r="Y326" s="161"/>
      <c r="Z326" s="161"/>
      <c r="AB326" s="162"/>
      <c r="AC326" s="170" t="str">
        <f>IF(AB326=0,"N/A",(AB326-P326)/P326)</f>
        <v>N/A</v>
      </c>
      <c r="AD326" s="163"/>
    </row>
    <row r="327" spans="1:30" ht="28.5" x14ac:dyDescent="0.25">
      <c r="A327" s="192" t="s">
        <v>701</v>
      </c>
      <c r="B327" s="193"/>
      <c r="C327" s="194">
        <v>58.6</v>
      </c>
      <c r="D327" s="166">
        <v>58.6</v>
      </c>
      <c r="E327" s="167">
        <f>+(D327-C327)/C327</f>
        <v>0</v>
      </c>
      <c r="F327" s="265">
        <f>D327</f>
        <v>58.6</v>
      </c>
      <c r="G327" s="169">
        <f>F327</f>
        <v>58.6</v>
      </c>
      <c r="H327" s="167">
        <f>+(G327-F327)/F327</f>
        <v>0</v>
      </c>
      <c r="I327" s="265">
        <f>G327</f>
        <v>58.6</v>
      </c>
      <c r="J327" s="169">
        <f>I327</f>
        <v>58.6</v>
      </c>
      <c r="K327" s="167">
        <f>+(J327-I327)/I327</f>
        <v>0</v>
      </c>
      <c r="L327" s="265">
        <f>J327</f>
        <v>58.6</v>
      </c>
      <c r="M327" s="169">
        <f>L327</f>
        <v>58.6</v>
      </c>
      <c r="N327" s="167">
        <f>+(M327-L327)/L327</f>
        <v>0</v>
      </c>
      <c r="O327" s="265">
        <f>M327</f>
        <v>58.6</v>
      </c>
      <c r="P327" s="169">
        <f t="shared" si="111"/>
        <v>58.6</v>
      </c>
      <c r="Q327" s="169">
        <f t="shared" si="111"/>
        <v>58.6</v>
      </c>
      <c r="R327" s="167">
        <f>+(Q327-P327)/P327</f>
        <v>0</v>
      </c>
      <c r="S327" s="209" t="s">
        <v>428</v>
      </c>
      <c r="T327" s="209"/>
      <c r="U327" s="210" t="s">
        <v>262</v>
      </c>
      <c r="Y327" s="161"/>
      <c r="Z327" s="161"/>
      <c r="AB327" s="162"/>
      <c r="AC327" s="170" t="str">
        <f>IF(AB327=0,"N/A",(AB327-P327)/P327)</f>
        <v>N/A</v>
      </c>
      <c r="AD327" s="163"/>
    </row>
    <row r="328" spans="1:30" ht="15" thickBot="1" x14ac:dyDescent="0.3">
      <c r="A328" s="213" t="s">
        <v>702</v>
      </c>
      <c r="B328" s="214"/>
      <c r="C328" s="215">
        <v>10</v>
      </c>
      <c r="D328" s="174">
        <v>10</v>
      </c>
      <c r="E328" s="216">
        <f>+(D328-C328)/C328</f>
        <v>0</v>
      </c>
      <c r="F328" s="407">
        <f>D328</f>
        <v>10</v>
      </c>
      <c r="G328" s="217">
        <f>F328</f>
        <v>10</v>
      </c>
      <c r="H328" s="216">
        <f>+(G328-F328)/F328</f>
        <v>0</v>
      </c>
      <c r="I328" s="407">
        <f>G328</f>
        <v>10</v>
      </c>
      <c r="J328" s="217">
        <f>I328</f>
        <v>10</v>
      </c>
      <c r="K328" s="216">
        <f>+(J328-I328)/I328</f>
        <v>0</v>
      </c>
      <c r="L328" s="407">
        <f>J328</f>
        <v>10</v>
      </c>
      <c r="M328" s="217">
        <f>L328</f>
        <v>10</v>
      </c>
      <c r="N328" s="216">
        <f>+(M328-L328)/L328</f>
        <v>0</v>
      </c>
      <c r="O328" s="407">
        <f>M328</f>
        <v>10</v>
      </c>
      <c r="P328" s="217">
        <f t="shared" si="111"/>
        <v>10</v>
      </c>
      <c r="Q328" s="217">
        <f t="shared" si="111"/>
        <v>10</v>
      </c>
      <c r="R328" s="216">
        <f>+(Q328-P328)/P328</f>
        <v>0</v>
      </c>
      <c r="S328" s="218" t="s">
        <v>428</v>
      </c>
      <c r="T328" s="218"/>
      <c r="U328" s="370" t="s">
        <v>262</v>
      </c>
      <c r="Y328" s="161"/>
      <c r="Z328" s="161"/>
      <c r="AB328" s="180"/>
      <c r="AC328" s="181" t="str">
        <f>IF(AB328=0,"N/A",(AB328-P328)/P328)</f>
        <v>N/A</v>
      </c>
      <c r="AD328" s="182"/>
    </row>
    <row r="329" spans="1:30" ht="15" thickBot="1" x14ac:dyDescent="0.3">
      <c r="A329" s="872"/>
      <c r="B329" s="873"/>
      <c r="C329" s="874"/>
      <c r="D329" s="875"/>
      <c r="E329" s="876"/>
      <c r="F329" s="877"/>
      <c r="G329" s="878"/>
      <c r="H329" s="876"/>
      <c r="I329" s="877"/>
      <c r="J329" s="878"/>
      <c r="K329" s="876"/>
      <c r="L329" s="877"/>
      <c r="M329" s="878"/>
      <c r="N329" s="876"/>
      <c r="O329" s="877"/>
      <c r="P329" s="878"/>
      <c r="Q329" s="878"/>
      <c r="R329" s="876"/>
      <c r="S329" s="879"/>
      <c r="T329" s="879"/>
      <c r="U329" s="880"/>
      <c r="Y329" s="161"/>
      <c r="Z329" s="161"/>
      <c r="AC329" s="170"/>
    </row>
    <row r="330" spans="1:30" customFormat="1" ht="60" x14ac:dyDescent="0.25">
      <c r="A330" s="963" t="s">
        <v>703</v>
      </c>
      <c r="B330" s="963"/>
      <c r="C330" s="461" t="s">
        <v>350</v>
      </c>
      <c r="D330" s="461" t="s">
        <v>351</v>
      </c>
      <c r="E330" s="462" t="s">
        <v>5</v>
      </c>
      <c r="F330" s="463" t="s">
        <v>352</v>
      </c>
      <c r="G330" s="463" t="s">
        <v>353</v>
      </c>
      <c r="H330" s="463" t="s">
        <v>354</v>
      </c>
      <c r="I330" s="463" t="s">
        <v>355</v>
      </c>
      <c r="J330" s="463" t="s">
        <v>356</v>
      </c>
      <c r="K330" s="463" t="s">
        <v>354</v>
      </c>
      <c r="L330" s="463" t="s">
        <v>357</v>
      </c>
      <c r="M330" s="463" t="s">
        <v>358</v>
      </c>
      <c r="N330" s="463" t="s">
        <v>354</v>
      </c>
      <c r="O330" s="463" t="s">
        <v>359</v>
      </c>
      <c r="P330" s="871" t="s">
        <v>704</v>
      </c>
      <c r="Q330" s="871" t="s">
        <v>705</v>
      </c>
      <c r="R330" s="871" t="s">
        <v>706</v>
      </c>
      <c r="S330" s="464" t="s">
        <v>6</v>
      </c>
      <c r="T330" s="464" t="s">
        <v>7</v>
      </c>
      <c r="U330" s="465" t="s">
        <v>8</v>
      </c>
      <c r="AB330" s="189"/>
      <c r="AC330" s="190"/>
      <c r="AD330" s="191"/>
    </row>
    <row r="331" spans="1:30" customFormat="1" ht="15" x14ac:dyDescent="0.25">
      <c r="A331" s="372"/>
      <c r="B331" s="372"/>
      <c r="C331" s="354"/>
      <c r="D331" s="354"/>
      <c r="E331" s="355"/>
      <c r="F331" s="466"/>
      <c r="G331" s="466"/>
      <c r="H331" s="466"/>
      <c r="I331" s="466"/>
      <c r="J331" s="466"/>
      <c r="K331" s="466"/>
      <c r="L331" s="466"/>
      <c r="M331" s="466"/>
      <c r="N331" s="466"/>
      <c r="O331" s="466"/>
      <c r="P331" s="467"/>
      <c r="Q331" s="467"/>
      <c r="R331" s="468"/>
      <c r="S331" s="468"/>
      <c r="T331" s="468"/>
      <c r="U331" s="469"/>
      <c r="AB331" s="470"/>
      <c r="AC331" s="170"/>
      <c r="AD331" s="471"/>
    </row>
    <row r="332" spans="1:30" customFormat="1" ht="27" customHeight="1" x14ac:dyDescent="0.25">
      <c r="A332" s="964" t="s">
        <v>707</v>
      </c>
      <c r="B332" s="965"/>
      <c r="C332" s="472"/>
      <c r="D332" s="472"/>
      <c r="E332" s="472"/>
      <c r="F332" s="472"/>
      <c r="G332" s="472"/>
      <c r="H332" s="472"/>
      <c r="I332" s="472"/>
      <c r="J332" s="472"/>
      <c r="K332" s="472"/>
      <c r="L332" s="472"/>
      <c r="M332" s="472"/>
      <c r="N332" s="472"/>
      <c r="O332" s="472"/>
      <c r="P332" s="472"/>
      <c r="Q332" s="472"/>
      <c r="R332" s="472"/>
      <c r="S332" s="472"/>
      <c r="T332" s="472"/>
      <c r="U332" s="472"/>
      <c r="AB332" s="470"/>
      <c r="AC332" s="170"/>
      <c r="AD332" s="471"/>
    </row>
    <row r="333" spans="1:30" customFormat="1" ht="15" x14ac:dyDescent="0.25">
      <c r="A333" s="966" t="s">
        <v>708</v>
      </c>
      <c r="B333" s="966"/>
      <c r="C333" s="434"/>
      <c r="D333" s="434"/>
      <c r="E333" s="434"/>
      <c r="F333" s="434"/>
      <c r="G333" s="434"/>
      <c r="H333" s="434"/>
      <c r="I333" s="434"/>
      <c r="J333" s="434"/>
      <c r="K333" s="434"/>
      <c r="L333" s="434"/>
      <c r="M333" s="434"/>
      <c r="N333" s="434"/>
      <c r="O333" s="434"/>
      <c r="P333" s="434"/>
      <c r="Q333" s="434"/>
      <c r="R333" s="434"/>
      <c r="S333" s="434"/>
      <c r="T333" s="434"/>
      <c r="U333" s="434"/>
      <c r="AB333" s="470"/>
      <c r="AC333" s="170"/>
      <c r="AD333" s="471"/>
    </row>
    <row r="334" spans="1:30" customFormat="1" ht="28.5" customHeight="1" x14ac:dyDescent="0.25">
      <c r="A334" s="959" t="s">
        <v>709</v>
      </c>
      <c r="B334" s="959"/>
      <c r="C334" s="194">
        <v>259</v>
      </c>
      <c r="D334" s="166">
        <v>263</v>
      </c>
      <c r="E334" s="167">
        <f>+(D334-C334)/C334</f>
        <v>1.5444015444015444E-2</v>
      </c>
      <c r="F334" s="265">
        <f>D334</f>
        <v>263</v>
      </c>
      <c r="G334" s="169">
        <v>267.33</v>
      </c>
      <c r="H334" s="167">
        <f>+(G334-F334)/F334</f>
        <v>1.6463878326996136E-2</v>
      </c>
      <c r="I334" s="265">
        <f>G334</f>
        <v>267.33</v>
      </c>
      <c r="J334" s="344">
        <v>270.87</v>
      </c>
      <c r="K334" s="167">
        <f>+(J334-I334)/I334</f>
        <v>1.3242060374817718E-2</v>
      </c>
      <c r="L334" s="265">
        <f>J334</f>
        <v>270.87</v>
      </c>
      <c r="M334" s="344">
        <v>283.2</v>
      </c>
      <c r="N334" s="167">
        <f>+(M334-L334)/L334</f>
        <v>4.5519991139661035E-2</v>
      </c>
      <c r="O334" s="265">
        <f>M334</f>
        <v>283.2</v>
      </c>
      <c r="P334" s="473">
        <v>305.86</v>
      </c>
      <c r="Q334" s="473">
        <v>352</v>
      </c>
      <c r="R334" s="474">
        <v>0.15</v>
      </c>
      <c r="S334" s="475" t="s">
        <v>384</v>
      </c>
      <c r="T334" s="475" t="s">
        <v>493</v>
      </c>
      <c r="U334" s="475" t="s">
        <v>13</v>
      </c>
      <c r="AB334" s="470"/>
      <c r="AC334" s="170" t="str">
        <f>IF(AB334=0,"N/A",(AB334-P334)/P334)</f>
        <v>N/A</v>
      </c>
      <c r="AD334" s="471"/>
    </row>
    <row r="335" spans="1:30" customFormat="1" ht="15" x14ac:dyDescent="0.25">
      <c r="A335" s="959" t="s">
        <v>710</v>
      </c>
      <c r="B335" s="959"/>
      <c r="C335" s="194">
        <v>347</v>
      </c>
      <c r="D335" s="166">
        <v>354</v>
      </c>
      <c r="E335" s="167">
        <f>+(D335-C335)/C335</f>
        <v>2.0172910662824207E-2</v>
      </c>
      <c r="F335" s="265">
        <f>D335</f>
        <v>354</v>
      </c>
      <c r="G335" s="169">
        <v>362.19</v>
      </c>
      <c r="H335" s="167">
        <f>+(G335-F335)/F335</f>
        <v>2.3135593220338976E-2</v>
      </c>
      <c r="I335" s="265">
        <f>G335</f>
        <v>362.19</v>
      </c>
      <c r="J335" s="344">
        <v>368.43</v>
      </c>
      <c r="K335" s="167">
        <f>+(J335-I335)/I335</f>
        <v>1.7228526464010626E-2</v>
      </c>
      <c r="L335" s="265">
        <f>J335</f>
        <v>368.43</v>
      </c>
      <c r="M335" s="344">
        <v>386.91</v>
      </c>
      <c r="N335" s="167">
        <f>+(M335-L335)/L335</f>
        <v>5.0158781858154922E-2</v>
      </c>
      <c r="O335" s="265">
        <f>M335</f>
        <v>386.91</v>
      </c>
      <c r="P335" s="473">
        <v>417.86</v>
      </c>
      <c r="Q335" s="473">
        <v>480.75</v>
      </c>
      <c r="R335" s="474">
        <v>0.15</v>
      </c>
      <c r="S335" s="475" t="s">
        <v>384</v>
      </c>
      <c r="T335" s="475" t="s">
        <v>493</v>
      </c>
      <c r="U335" s="475" t="s">
        <v>13</v>
      </c>
      <c r="AB335" s="470"/>
      <c r="AC335" s="170" t="str">
        <f>IF(AB335=0,"N/A",(AB335-P335)/P335)</f>
        <v>N/A</v>
      </c>
      <c r="AD335" s="471"/>
    </row>
    <row r="336" spans="1:30" customFormat="1" ht="15" x14ac:dyDescent="0.25">
      <c r="A336" s="959" t="s">
        <v>711</v>
      </c>
      <c r="B336" s="959"/>
      <c r="C336" s="194">
        <v>678</v>
      </c>
      <c r="D336" s="166">
        <v>690</v>
      </c>
      <c r="E336" s="167">
        <f>+(D336-C336)/C336</f>
        <v>1.7699115044247787E-2</v>
      </c>
      <c r="F336" s="265">
        <f>D336</f>
        <v>690</v>
      </c>
      <c r="G336" s="169">
        <v>701.7</v>
      </c>
      <c r="H336" s="167">
        <f>+(G336-F336)/F336</f>
        <v>1.6956521739130502E-2</v>
      </c>
      <c r="I336" s="265">
        <f>G336</f>
        <v>701.7</v>
      </c>
      <c r="J336" s="344">
        <v>711.27</v>
      </c>
      <c r="K336" s="167">
        <f>+(J336-I336)/I336</f>
        <v>1.363830696878999E-2</v>
      </c>
      <c r="L336" s="265">
        <f>J336</f>
        <v>711.27</v>
      </c>
      <c r="M336" s="344">
        <v>743.99</v>
      </c>
      <c r="N336" s="167">
        <f>+(M336-L336)/L336</f>
        <v>4.6002221378660745E-2</v>
      </c>
      <c r="O336" s="265">
        <f>M336</f>
        <v>743.99</v>
      </c>
      <c r="P336" s="473">
        <v>803.51</v>
      </c>
      <c r="Q336" s="473">
        <v>924.25</v>
      </c>
      <c r="R336" s="474">
        <v>0.15</v>
      </c>
      <c r="S336" s="475" t="s">
        <v>384</v>
      </c>
      <c r="T336" s="475" t="s">
        <v>493</v>
      </c>
      <c r="U336" s="475" t="s">
        <v>13</v>
      </c>
      <c r="AB336" s="470"/>
      <c r="AC336" s="170" t="str">
        <f>IF(AB336=0,"N/A",(AB336-P336)/P336)</f>
        <v>N/A</v>
      </c>
      <c r="AD336" s="471"/>
    </row>
    <row r="337" spans="1:30" customFormat="1" ht="15" x14ac:dyDescent="0.25">
      <c r="A337" s="959" t="s">
        <v>712</v>
      </c>
      <c r="B337" s="959"/>
      <c r="C337" s="194">
        <v>901</v>
      </c>
      <c r="D337" s="166">
        <v>920</v>
      </c>
      <c r="E337" s="167">
        <f>+(D337-C337)/C337</f>
        <v>2.1087680355160933E-2</v>
      </c>
      <c r="F337" s="265">
        <f>D337</f>
        <v>920</v>
      </c>
      <c r="G337" s="169">
        <v>939.56</v>
      </c>
      <c r="H337" s="167">
        <f>+(G337-F337)/F337</f>
        <v>2.1260869565217333E-2</v>
      </c>
      <c r="I337" s="265">
        <f>G337</f>
        <v>939.56</v>
      </c>
      <c r="J337" s="344">
        <v>955.16</v>
      </c>
      <c r="K337" s="167">
        <f>+(J337-I337)/I337</f>
        <v>1.6603516539656887E-2</v>
      </c>
      <c r="L337" s="265">
        <f>J337</f>
        <v>955.16</v>
      </c>
      <c r="M337" s="344">
        <v>1002.38</v>
      </c>
      <c r="N337" s="167">
        <f>+(M337-L337)/L337</f>
        <v>4.9436743582227091E-2</v>
      </c>
      <c r="O337" s="265">
        <f>M337</f>
        <v>1002.38</v>
      </c>
      <c r="P337" s="473">
        <v>1082.57</v>
      </c>
      <c r="Q337" s="473">
        <v>1245</v>
      </c>
      <c r="R337" s="474">
        <v>0.15</v>
      </c>
      <c r="S337" s="475" t="s">
        <v>384</v>
      </c>
      <c r="T337" s="475" t="s">
        <v>493</v>
      </c>
      <c r="U337" s="475" t="s">
        <v>13</v>
      </c>
      <c r="AB337" s="470"/>
      <c r="AC337" s="170" t="str">
        <f>IF(AB337=0,"N/A",(AB337-P337)/P337)</f>
        <v>N/A</v>
      </c>
      <c r="AD337" s="471"/>
    </row>
    <row r="338" spans="1:30" customFormat="1" ht="15" x14ac:dyDescent="0.25">
      <c r="A338" s="959" t="s">
        <v>713</v>
      </c>
      <c r="B338" s="959"/>
      <c r="C338" s="194">
        <v>86</v>
      </c>
      <c r="D338" s="166">
        <v>87</v>
      </c>
      <c r="E338" s="167">
        <f>+(D338-C338)/C338</f>
        <v>1.1627906976744186E-2</v>
      </c>
      <c r="F338" s="265">
        <f>D338</f>
        <v>87</v>
      </c>
      <c r="G338" s="169">
        <v>88.26</v>
      </c>
      <c r="H338" s="167">
        <f>+(G338-F338)/F338</f>
        <v>1.4482758620689713E-2</v>
      </c>
      <c r="I338" s="265">
        <f>G338</f>
        <v>88.26</v>
      </c>
      <c r="J338" s="344">
        <v>89.3</v>
      </c>
      <c r="K338" s="167">
        <f>+(J338-I338)/I338</f>
        <v>1.1783367323815908E-2</v>
      </c>
      <c r="L338" s="265">
        <f>J338</f>
        <v>89.3</v>
      </c>
      <c r="M338" s="344">
        <v>93.22</v>
      </c>
      <c r="N338" s="167">
        <f>+(M338-L338)/L338</f>
        <v>4.3896976483762618E-2</v>
      </c>
      <c r="O338" s="265">
        <f>M338</f>
        <v>93.22</v>
      </c>
      <c r="P338" s="473">
        <v>100.68</v>
      </c>
      <c r="Q338" s="473">
        <v>116</v>
      </c>
      <c r="R338" s="474">
        <v>0.15</v>
      </c>
      <c r="S338" s="475" t="s">
        <v>384</v>
      </c>
      <c r="T338" s="475"/>
      <c r="U338" s="475" t="s">
        <v>13</v>
      </c>
      <c r="AB338" s="470"/>
      <c r="AC338" s="170" t="str">
        <f>IF(AB338=0,"N/A",(AB338-P338)/P338)</f>
        <v>N/A</v>
      </c>
      <c r="AD338" s="471"/>
    </row>
    <row r="339" spans="1:30" customFormat="1" ht="28.5" customHeight="1" x14ac:dyDescent="0.25">
      <c r="A339" s="967" t="s">
        <v>714</v>
      </c>
      <c r="B339" s="968"/>
      <c r="C339" s="476"/>
      <c r="D339" s="476"/>
      <c r="E339" s="476"/>
      <c r="F339" s="476"/>
      <c r="G339" s="476"/>
      <c r="H339" s="476"/>
      <c r="I339" s="476"/>
      <c r="J339" s="476"/>
      <c r="K339" s="476"/>
      <c r="L339" s="476"/>
      <c r="M339" s="476"/>
      <c r="N339" s="476"/>
      <c r="O339" s="476"/>
      <c r="P339" s="476"/>
      <c r="Q339" s="476"/>
      <c r="R339" s="476"/>
      <c r="S339" s="476"/>
      <c r="T339" s="476"/>
      <c r="U339" s="476"/>
      <c r="AB339" s="470"/>
      <c r="AC339" s="170"/>
      <c r="AD339" s="471"/>
    </row>
    <row r="340" spans="1:30" customFormat="1" ht="15" x14ac:dyDescent="0.25">
      <c r="A340" s="459"/>
      <c r="B340" s="459"/>
      <c r="C340" s="460"/>
      <c r="D340" s="132"/>
      <c r="E340" s="133"/>
      <c r="F340" s="477"/>
      <c r="G340" s="134"/>
      <c r="H340" s="133"/>
      <c r="I340" s="477"/>
      <c r="J340" s="134"/>
      <c r="K340" s="133"/>
      <c r="L340" s="477"/>
      <c r="M340" s="134"/>
      <c r="N340" s="133"/>
      <c r="O340" s="477"/>
      <c r="P340" s="478"/>
      <c r="Q340" s="478"/>
      <c r="R340" s="479"/>
      <c r="S340" s="480"/>
      <c r="T340" s="480"/>
      <c r="U340" s="480"/>
      <c r="AB340" s="470"/>
      <c r="AC340" s="170"/>
      <c r="AD340" s="471"/>
    </row>
    <row r="341" spans="1:30" customFormat="1" ht="34.5" customHeight="1" x14ac:dyDescent="0.25">
      <c r="A341" s="964" t="s">
        <v>715</v>
      </c>
      <c r="B341" s="965"/>
      <c r="C341" s="481"/>
      <c r="D341" s="481"/>
      <c r="E341" s="481"/>
      <c r="F341" s="481"/>
      <c r="G341" s="481"/>
      <c r="H341" s="481"/>
      <c r="I341" s="481"/>
      <c r="J341" s="481"/>
      <c r="K341" s="481"/>
      <c r="L341" s="481"/>
      <c r="M341" s="481"/>
      <c r="N341" s="481"/>
      <c r="O341" s="481"/>
      <c r="P341" s="481"/>
      <c r="Q341" s="481"/>
      <c r="R341" s="481"/>
      <c r="S341" s="481"/>
      <c r="T341" s="481"/>
      <c r="U341" s="481"/>
      <c r="AB341" s="470"/>
      <c r="AC341" s="170"/>
      <c r="AD341" s="471"/>
    </row>
    <row r="342" spans="1:30" customFormat="1" ht="15" x14ac:dyDescent="0.25">
      <c r="A342" s="969" t="s">
        <v>708</v>
      </c>
      <c r="B342" s="969"/>
      <c r="C342" s="194"/>
      <c r="D342" s="382"/>
      <c r="E342" s="383"/>
      <c r="F342" s="422"/>
      <c r="G342" s="195"/>
      <c r="H342" s="383"/>
      <c r="I342" s="422"/>
      <c r="J342" s="195"/>
      <c r="K342" s="383"/>
      <c r="L342" s="422"/>
      <c r="M342" s="195"/>
      <c r="N342" s="383"/>
      <c r="O342" s="422"/>
      <c r="P342" s="482"/>
      <c r="Q342" s="482"/>
      <c r="R342" s="483"/>
      <c r="S342" s="484"/>
      <c r="T342" s="484"/>
      <c r="U342" s="484"/>
      <c r="AB342" s="470"/>
      <c r="AC342" s="170"/>
      <c r="AD342" s="471"/>
    </row>
    <row r="343" spans="1:30" customFormat="1" ht="15" x14ac:dyDescent="0.25">
      <c r="A343" s="959" t="s">
        <v>709</v>
      </c>
      <c r="B343" s="959"/>
      <c r="C343" s="194">
        <v>199</v>
      </c>
      <c r="D343" s="166">
        <v>205</v>
      </c>
      <c r="E343" s="167">
        <f>+(D343-C343)/C343</f>
        <v>3.015075376884422E-2</v>
      </c>
      <c r="F343" s="272" t="s">
        <v>478</v>
      </c>
      <c r="G343" s="169">
        <v>176.07</v>
      </c>
      <c r="H343" s="167"/>
      <c r="I343" s="265">
        <f t="shared" ref="I343:I348" si="112">G343</f>
        <v>176.07</v>
      </c>
      <c r="J343" s="344">
        <v>176.33</v>
      </c>
      <c r="K343" s="167">
        <f t="shared" ref="K343:K349" si="113">+(J343-I343)/I343</f>
        <v>1.4766854092123549E-3</v>
      </c>
      <c r="L343" s="265">
        <f t="shared" ref="L343:L349" si="114">J343</f>
        <v>176.33</v>
      </c>
      <c r="M343" s="344">
        <v>181.3</v>
      </c>
      <c r="N343" s="167">
        <f t="shared" ref="N343:N349" si="115">+(M343-L343)/L343</f>
        <v>2.8185788011115515E-2</v>
      </c>
      <c r="O343" s="265">
        <f t="shared" ref="O343:O349" si="116">M343</f>
        <v>181.3</v>
      </c>
      <c r="P343" s="473">
        <v>195.804</v>
      </c>
      <c r="Q343" s="473">
        <v>225.25</v>
      </c>
      <c r="R343" s="474">
        <v>0.15</v>
      </c>
      <c r="S343" s="475" t="s">
        <v>384</v>
      </c>
      <c r="T343" s="475" t="s">
        <v>493</v>
      </c>
      <c r="U343" s="475" t="s">
        <v>13</v>
      </c>
      <c r="AB343" s="470"/>
      <c r="AC343" s="170" t="str">
        <f t="shared" ref="AC343:AC349" si="117">IF(AB343=0,"N/A",(AB343-P343)/P343)</f>
        <v>N/A</v>
      </c>
      <c r="AD343" s="471"/>
    </row>
    <row r="344" spans="1:30" customFormat="1" ht="15" x14ac:dyDescent="0.25">
      <c r="A344" s="959" t="s">
        <v>710</v>
      </c>
      <c r="B344" s="959"/>
      <c r="C344" s="194">
        <v>242</v>
      </c>
      <c r="D344" s="166">
        <v>253</v>
      </c>
      <c r="E344" s="167">
        <f>+(D344-C344)/C344</f>
        <v>4.5454545454545456E-2</v>
      </c>
      <c r="F344" s="272" t="s">
        <v>478</v>
      </c>
      <c r="G344" s="169">
        <v>200.47</v>
      </c>
      <c r="H344" s="167"/>
      <c r="I344" s="265">
        <f t="shared" si="112"/>
        <v>200.47</v>
      </c>
      <c r="J344" s="344">
        <v>200.91</v>
      </c>
      <c r="K344" s="167">
        <f t="shared" si="113"/>
        <v>2.1948421210156019E-3</v>
      </c>
      <c r="L344" s="265">
        <f t="shared" si="114"/>
        <v>200.91</v>
      </c>
      <c r="M344" s="344">
        <v>206.4</v>
      </c>
      <c r="N344" s="167">
        <f t="shared" si="115"/>
        <v>2.7325668209646155E-2</v>
      </c>
      <c r="O344" s="265">
        <f t="shared" si="116"/>
        <v>206.4</v>
      </c>
      <c r="P344" s="473">
        <v>222.91200000000001</v>
      </c>
      <c r="Q344" s="473">
        <v>256.5</v>
      </c>
      <c r="R344" s="474">
        <v>0.15</v>
      </c>
      <c r="S344" s="475" t="s">
        <v>384</v>
      </c>
      <c r="T344" s="475" t="s">
        <v>493</v>
      </c>
      <c r="U344" s="475" t="s">
        <v>13</v>
      </c>
      <c r="AB344" s="470"/>
      <c r="AC344" s="170" t="str">
        <f t="shared" si="117"/>
        <v>N/A</v>
      </c>
      <c r="AD344" s="471"/>
    </row>
    <row r="345" spans="1:30" customFormat="1" ht="15" x14ac:dyDescent="0.25">
      <c r="A345" s="959" t="s">
        <v>711</v>
      </c>
      <c r="B345" s="959"/>
      <c r="C345" s="194">
        <v>517</v>
      </c>
      <c r="D345" s="166">
        <v>534</v>
      </c>
      <c r="E345" s="167">
        <f>+(D345-C345)/C345</f>
        <v>3.2882011605415859E-2</v>
      </c>
      <c r="F345" s="272" t="s">
        <v>478</v>
      </c>
      <c r="G345" s="169">
        <v>457.82</v>
      </c>
      <c r="H345" s="167"/>
      <c r="I345" s="265">
        <f t="shared" si="112"/>
        <v>457.82</v>
      </c>
      <c r="J345" s="344">
        <v>458.6</v>
      </c>
      <c r="K345" s="167">
        <f t="shared" si="113"/>
        <v>1.7037263553362229E-3</v>
      </c>
      <c r="L345" s="265">
        <f t="shared" si="114"/>
        <v>458.6</v>
      </c>
      <c r="M345" s="344">
        <v>471.4</v>
      </c>
      <c r="N345" s="167">
        <f t="shared" si="115"/>
        <v>2.7911033580462177E-2</v>
      </c>
      <c r="O345" s="265">
        <f t="shared" si="116"/>
        <v>471.4</v>
      </c>
      <c r="P345" s="473">
        <v>509.11199999999997</v>
      </c>
      <c r="Q345" s="473">
        <v>585.5</v>
      </c>
      <c r="R345" s="474">
        <v>0.15</v>
      </c>
      <c r="S345" s="475" t="s">
        <v>384</v>
      </c>
      <c r="T345" s="475" t="s">
        <v>493</v>
      </c>
      <c r="U345" s="475" t="s">
        <v>13</v>
      </c>
      <c r="AB345" s="470"/>
      <c r="AC345" s="170" t="str">
        <f t="shared" si="117"/>
        <v>N/A</v>
      </c>
      <c r="AD345" s="471"/>
    </row>
    <row r="346" spans="1:30" customFormat="1" ht="15" x14ac:dyDescent="0.25">
      <c r="A346" s="959" t="s">
        <v>712</v>
      </c>
      <c r="B346" s="959"/>
      <c r="C346" s="194">
        <v>638</v>
      </c>
      <c r="D346" s="166">
        <v>667</v>
      </c>
      <c r="E346" s="167">
        <f>+(D346-C346)/C346</f>
        <v>4.5454545454545456E-2</v>
      </c>
      <c r="F346" s="272" t="s">
        <v>478</v>
      </c>
      <c r="G346" s="169">
        <v>553.46</v>
      </c>
      <c r="H346" s="167"/>
      <c r="I346" s="265">
        <f t="shared" si="112"/>
        <v>553.46</v>
      </c>
      <c r="J346" s="344">
        <v>555.02</v>
      </c>
      <c r="K346" s="167">
        <f t="shared" si="113"/>
        <v>2.8186318794491839E-3</v>
      </c>
      <c r="L346" s="265">
        <f t="shared" si="114"/>
        <v>555.02</v>
      </c>
      <c r="M346" s="344">
        <v>569.75</v>
      </c>
      <c r="N346" s="167">
        <f t="shared" si="115"/>
        <v>2.6539584159129433E-2</v>
      </c>
      <c r="O346" s="265">
        <f t="shared" si="116"/>
        <v>569.75</v>
      </c>
      <c r="P346" s="473">
        <v>615.33000000000004</v>
      </c>
      <c r="Q346" s="473">
        <v>707.75</v>
      </c>
      <c r="R346" s="474">
        <v>0.15</v>
      </c>
      <c r="S346" s="475" t="s">
        <v>384</v>
      </c>
      <c r="T346" s="475" t="s">
        <v>493</v>
      </c>
      <c r="U346" s="475" t="s">
        <v>13</v>
      </c>
      <c r="AB346" s="470"/>
      <c r="AC346" s="170" t="str">
        <f t="shared" si="117"/>
        <v>N/A</v>
      </c>
      <c r="AD346" s="471"/>
    </row>
    <row r="347" spans="1:30" customFormat="1" ht="15" x14ac:dyDescent="0.25">
      <c r="A347" s="959" t="s">
        <v>716</v>
      </c>
      <c r="B347" s="959"/>
      <c r="C347" s="194">
        <v>687</v>
      </c>
      <c r="D347" s="166">
        <v>720</v>
      </c>
      <c r="E347" s="167">
        <f>+(D347-C347)/C347</f>
        <v>4.8034934497816595E-2</v>
      </c>
      <c r="F347" s="272" t="s">
        <v>478</v>
      </c>
      <c r="G347" s="169">
        <v>592.04</v>
      </c>
      <c r="H347" s="167"/>
      <c r="I347" s="265">
        <f t="shared" si="112"/>
        <v>592.04</v>
      </c>
      <c r="J347" s="344">
        <v>593.86</v>
      </c>
      <c r="K347" s="167">
        <f t="shared" si="113"/>
        <v>3.0741166137423994E-3</v>
      </c>
      <c r="L347" s="265">
        <f t="shared" si="114"/>
        <v>593.86</v>
      </c>
      <c r="M347" s="344">
        <v>609.44000000000005</v>
      </c>
      <c r="N347" s="167">
        <f t="shared" si="115"/>
        <v>2.6235139595190853E-2</v>
      </c>
      <c r="O347" s="265">
        <f t="shared" si="116"/>
        <v>609.44000000000005</v>
      </c>
      <c r="P347" s="473">
        <v>658.19520000000011</v>
      </c>
      <c r="Q347" s="473">
        <v>757</v>
      </c>
      <c r="R347" s="474">
        <v>0.15</v>
      </c>
      <c r="S347" s="475" t="s">
        <v>384</v>
      </c>
      <c r="T347" s="475" t="s">
        <v>493</v>
      </c>
      <c r="U347" s="475" t="s">
        <v>13</v>
      </c>
      <c r="AB347" s="470"/>
      <c r="AC347" s="170" t="str">
        <f t="shared" si="117"/>
        <v>N/A</v>
      </c>
      <c r="AD347" s="471"/>
    </row>
    <row r="348" spans="1:30" customFormat="1" ht="15" x14ac:dyDescent="0.25">
      <c r="A348" s="959" t="s">
        <v>717</v>
      </c>
      <c r="B348" s="959"/>
      <c r="C348" s="194"/>
      <c r="D348" s="166"/>
      <c r="E348" s="167"/>
      <c r="F348" s="272" t="s">
        <v>478</v>
      </c>
      <c r="G348" s="169">
        <v>62.52</v>
      </c>
      <c r="H348" s="167"/>
      <c r="I348" s="265">
        <f t="shared" si="112"/>
        <v>62.52</v>
      </c>
      <c r="J348" s="344">
        <v>62.62</v>
      </c>
      <c r="K348" s="167">
        <f t="shared" si="113"/>
        <v>1.5994881637874971E-3</v>
      </c>
      <c r="L348" s="265">
        <f t="shared" si="114"/>
        <v>62.62</v>
      </c>
      <c r="M348" s="344">
        <v>64.37</v>
      </c>
      <c r="N348" s="167">
        <f t="shared" si="115"/>
        <v>2.794634302139903E-2</v>
      </c>
      <c r="O348" s="265">
        <f t="shared" si="116"/>
        <v>64.37</v>
      </c>
      <c r="P348" s="473">
        <v>69.519600000000011</v>
      </c>
      <c r="Q348" s="473">
        <v>80</v>
      </c>
      <c r="R348" s="474">
        <v>0.15</v>
      </c>
      <c r="S348" s="475" t="s">
        <v>384</v>
      </c>
      <c r="T348" s="475" t="s">
        <v>493</v>
      </c>
      <c r="U348" s="475" t="s">
        <v>13</v>
      </c>
      <c r="AB348" s="470"/>
      <c r="AC348" s="170" t="str">
        <f t="shared" si="117"/>
        <v>N/A</v>
      </c>
      <c r="AD348" s="471"/>
    </row>
    <row r="349" spans="1:30" customFormat="1" ht="15" x14ac:dyDescent="0.25">
      <c r="A349" s="974" t="s">
        <v>718</v>
      </c>
      <c r="B349" s="975"/>
      <c r="C349" s="485"/>
      <c r="D349" s="486"/>
      <c r="E349" s="487"/>
      <c r="F349" s="488"/>
      <c r="G349" s="489"/>
      <c r="H349" s="487"/>
      <c r="I349" s="490">
        <v>70</v>
      </c>
      <c r="J349" s="344">
        <v>74.260000000000005</v>
      </c>
      <c r="K349" s="491">
        <f t="shared" si="113"/>
        <v>6.0857142857142929E-2</v>
      </c>
      <c r="L349" s="265">
        <f t="shared" si="114"/>
        <v>74.260000000000005</v>
      </c>
      <c r="M349" s="344">
        <v>76.33</v>
      </c>
      <c r="N349" s="491">
        <f t="shared" si="115"/>
        <v>2.7875033665499503E-2</v>
      </c>
      <c r="O349" s="265">
        <f t="shared" si="116"/>
        <v>76.33</v>
      </c>
      <c r="P349" s="473">
        <v>82.436399999999992</v>
      </c>
      <c r="Q349" s="473">
        <v>95</v>
      </c>
      <c r="R349" s="474">
        <v>0.15</v>
      </c>
      <c r="S349" s="475" t="s">
        <v>384</v>
      </c>
      <c r="T349" s="475"/>
      <c r="U349" s="475" t="s">
        <v>13</v>
      </c>
      <c r="AB349" s="470"/>
      <c r="AC349" s="170" t="str">
        <f t="shared" si="117"/>
        <v>N/A</v>
      </c>
      <c r="AD349" s="471"/>
    </row>
    <row r="350" spans="1:30" customFormat="1" ht="29.25" customHeight="1" x14ac:dyDescent="0.25">
      <c r="A350" s="967" t="s">
        <v>714</v>
      </c>
      <c r="B350" s="968"/>
      <c r="C350" s="476"/>
      <c r="D350" s="476"/>
      <c r="E350" s="476"/>
      <c r="F350" s="476"/>
      <c r="G350" s="476"/>
      <c r="H350" s="476"/>
      <c r="I350" s="476"/>
      <c r="J350" s="476"/>
      <c r="K350" s="476"/>
      <c r="L350" s="476"/>
      <c r="M350" s="476"/>
      <c r="N350" s="476"/>
      <c r="O350" s="476"/>
      <c r="P350" s="476"/>
      <c r="Q350" s="476"/>
      <c r="R350" s="476"/>
      <c r="S350" s="476"/>
      <c r="T350" s="476"/>
      <c r="U350" s="476"/>
      <c r="AB350" s="470"/>
      <c r="AC350" s="170"/>
      <c r="AD350" s="471"/>
    </row>
    <row r="351" spans="1:30" customFormat="1" ht="15" hidden="1" x14ac:dyDescent="0.25">
      <c r="A351" s="976" t="s">
        <v>714</v>
      </c>
      <c r="B351" s="976"/>
      <c r="C351" s="976"/>
      <c r="D351" s="976"/>
      <c r="E351" s="976"/>
      <c r="F351" s="976"/>
      <c r="G351" s="976"/>
      <c r="H351" s="976"/>
      <c r="I351" s="976"/>
      <c r="J351" s="976"/>
      <c r="K351" s="976"/>
      <c r="L351" s="976"/>
      <c r="M351" s="976"/>
      <c r="N351" s="976"/>
      <c r="O351" s="976"/>
      <c r="P351" s="976"/>
      <c r="Q351" s="976"/>
      <c r="R351" s="976"/>
      <c r="S351" s="976"/>
      <c r="T351" s="976"/>
      <c r="U351" s="976"/>
      <c r="AB351" s="470"/>
      <c r="AC351" s="170" t="str">
        <f t="shared" ref="AC351:AC361" si="118">IF(AB351=0,"N/A",(AB351-P351)/P351)</f>
        <v>N/A</v>
      </c>
      <c r="AD351" s="471"/>
    </row>
    <row r="352" spans="1:30" customFormat="1" ht="15" hidden="1" x14ac:dyDescent="0.25">
      <c r="A352" s="977" t="s">
        <v>719</v>
      </c>
      <c r="B352" s="977"/>
      <c r="C352" s="460"/>
      <c r="D352" s="132"/>
      <c r="E352" s="133"/>
      <c r="F352" s="970"/>
      <c r="G352" s="971"/>
      <c r="H352" s="978"/>
      <c r="I352" s="970"/>
      <c r="J352" s="971"/>
      <c r="K352" s="978"/>
      <c r="L352" s="970"/>
      <c r="M352" s="971"/>
      <c r="N352" s="978"/>
      <c r="O352" s="970"/>
      <c r="P352" s="973"/>
      <c r="Q352" s="478"/>
      <c r="R352" s="479"/>
      <c r="S352" s="972"/>
      <c r="T352" s="972"/>
      <c r="U352" s="972"/>
      <c r="AB352" s="470"/>
      <c r="AC352" s="170" t="str">
        <f t="shared" si="118"/>
        <v>N/A</v>
      </c>
      <c r="AD352" s="471"/>
    </row>
    <row r="353" spans="1:30" customFormat="1" ht="15" hidden="1" x14ac:dyDescent="0.25">
      <c r="A353" s="977"/>
      <c r="B353" s="977"/>
      <c r="C353" s="460"/>
      <c r="D353" s="132"/>
      <c r="E353" s="133"/>
      <c r="F353" s="970"/>
      <c r="G353" s="971"/>
      <c r="H353" s="978"/>
      <c r="I353" s="970"/>
      <c r="J353" s="971"/>
      <c r="K353" s="978"/>
      <c r="L353" s="970"/>
      <c r="M353" s="971"/>
      <c r="N353" s="978"/>
      <c r="O353" s="970"/>
      <c r="P353" s="973"/>
      <c r="Q353" s="478"/>
      <c r="R353" s="479"/>
      <c r="S353" s="972"/>
      <c r="T353" s="972"/>
      <c r="U353" s="972"/>
      <c r="AB353" s="470"/>
      <c r="AC353" s="170" t="str">
        <f t="shared" si="118"/>
        <v>N/A</v>
      </c>
      <c r="AD353" s="471"/>
    </row>
    <row r="354" spans="1:30" customFormat="1" ht="15" hidden="1" x14ac:dyDescent="0.25">
      <c r="A354" s="971"/>
      <c r="B354" s="971"/>
      <c r="C354" s="460"/>
      <c r="D354" s="132"/>
      <c r="E354" s="133"/>
      <c r="F354" s="460"/>
      <c r="G354" s="132"/>
      <c r="H354" s="133"/>
      <c r="I354" s="460"/>
      <c r="J354" s="132"/>
      <c r="K354" s="133"/>
      <c r="L354" s="460"/>
      <c r="M354" s="132"/>
      <c r="N354" s="133"/>
      <c r="O354" s="460"/>
      <c r="P354" s="478"/>
      <c r="Q354" s="478"/>
      <c r="R354" s="479"/>
      <c r="S354" s="480"/>
      <c r="T354" s="480"/>
      <c r="U354" s="480"/>
      <c r="AB354" s="470"/>
      <c r="AC354" s="170" t="str">
        <f t="shared" si="118"/>
        <v>N/A</v>
      </c>
      <c r="AD354" s="471"/>
    </row>
    <row r="355" spans="1:30" customFormat="1" ht="15" hidden="1" x14ac:dyDescent="0.25">
      <c r="A355" s="977" t="s">
        <v>708</v>
      </c>
      <c r="B355" s="977"/>
      <c r="C355" s="460"/>
      <c r="D355" s="132"/>
      <c r="E355" s="133"/>
      <c r="F355" s="460"/>
      <c r="G355" s="132"/>
      <c r="H355" s="133"/>
      <c r="I355" s="460"/>
      <c r="J355" s="132"/>
      <c r="K355" s="133"/>
      <c r="L355" s="460"/>
      <c r="M355" s="132"/>
      <c r="N355" s="133"/>
      <c r="O355" s="460"/>
      <c r="P355" s="478"/>
      <c r="Q355" s="478"/>
      <c r="R355" s="479"/>
      <c r="S355" s="480"/>
      <c r="T355" s="480"/>
      <c r="U355" s="480"/>
      <c r="AB355" s="470"/>
      <c r="AC355" s="170" t="str">
        <f t="shared" si="118"/>
        <v>N/A</v>
      </c>
      <c r="AD355" s="471"/>
    </row>
    <row r="356" spans="1:30" customFormat="1" ht="15" hidden="1" x14ac:dyDescent="0.25">
      <c r="A356" s="979" t="s">
        <v>709</v>
      </c>
      <c r="B356" s="979"/>
      <c r="C356" s="460">
        <v>199</v>
      </c>
      <c r="D356" s="260">
        <v>205</v>
      </c>
      <c r="E356" s="311">
        <f t="shared" ref="E356:E361" si="119">+(D356-C356)/C356</f>
        <v>3.015075376884422E-2</v>
      </c>
      <c r="F356" s="309" t="s">
        <v>478</v>
      </c>
      <c r="G356" s="312">
        <v>192.19</v>
      </c>
      <c r="H356" s="311"/>
      <c r="I356" s="348">
        <f t="shared" ref="I356:I361" si="120">G356</f>
        <v>192.19</v>
      </c>
      <c r="J356" s="493">
        <v>176.33</v>
      </c>
      <c r="K356" s="311">
        <f t="shared" ref="K356:K361" si="121">+(J356-I356)/I356</f>
        <v>-8.2522503772308575E-2</v>
      </c>
      <c r="L356" s="348">
        <f t="shared" ref="L356:L361" si="122">J356</f>
        <v>176.33</v>
      </c>
      <c r="M356" s="493">
        <v>181.3</v>
      </c>
      <c r="N356" s="311">
        <f t="shared" ref="N356:N361" si="123">+(M356-L356)/L356</f>
        <v>2.8185788011115515E-2</v>
      </c>
      <c r="O356" s="348">
        <f t="shared" ref="O356:O361" si="124">M356</f>
        <v>181.3</v>
      </c>
      <c r="P356" s="494">
        <v>195.804</v>
      </c>
      <c r="Q356" s="494"/>
      <c r="R356" s="495" t="s">
        <v>434</v>
      </c>
      <c r="S356" s="496" t="s">
        <v>384</v>
      </c>
      <c r="T356" s="496" t="s">
        <v>493</v>
      </c>
      <c r="U356" s="496" t="s">
        <v>13</v>
      </c>
      <c r="AB356" s="470"/>
      <c r="AC356" s="170" t="str">
        <f t="shared" si="118"/>
        <v>N/A</v>
      </c>
      <c r="AD356" s="471"/>
    </row>
    <row r="357" spans="1:30" customFormat="1" ht="15" hidden="1" x14ac:dyDescent="0.25">
      <c r="A357" s="979" t="s">
        <v>710</v>
      </c>
      <c r="B357" s="979"/>
      <c r="C357" s="460">
        <v>242</v>
      </c>
      <c r="D357" s="260">
        <v>253</v>
      </c>
      <c r="E357" s="311">
        <f t="shared" si="119"/>
        <v>4.5454545454545456E-2</v>
      </c>
      <c r="F357" s="309" t="s">
        <v>478</v>
      </c>
      <c r="G357" s="312">
        <v>229.59</v>
      </c>
      <c r="H357" s="311"/>
      <c r="I357" s="348">
        <f t="shared" si="120"/>
        <v>229.59</v>
      </c>
      <c r="J357" s="493">
        <v>200.91</v>
      </c>
      <c r="K357" s="311">
        <f t="shared" si="121"/>
        <v>-0.1249183326799948</v>
      </c>
      <c r="L357" s="348">
        <f t="shared" si="122"/>
        <v>200.91</v>
      </c>
      <c r="M357" s="493">
        <v>206.4</v>
      </c>
      <c r="N357" s="311">
        <f t="shared" si="123"/>
        <v>2.7325668209646155E-2</v>
      </c>
      <c r="O357" s="348">
        <f t="shared" si="124"/>
        <v>206.4</v>
      </c>
      <c r="P357" s="494">
        <v>222.91200000000001</v>
      </c>
      <c r="Q357" s="494"/>
      <c r="R357" s="495" t="s">
        <v>434</v>
      </c>
      <c r="S357" s="496" t="s">
        <v>384</v>
      </c>
      <c r="T357" s="496" t="s">
        <v>493</v>
      </c>
      <c r="U357" s="496" t="s">
        <v>13</v>
      </c>
      <c r="AB357" s="470"/>
      <c r="AC357" s="170" t="str">
        <f t="shared" si="118"/>
        <v>N/A</v>
      </c>
      <c r="AD357" s="471"/>
    </row>
    <row r="358" spans="1:30" customFormat="1" ht="15" hidden="1" x14ac:dyDescent="0.25">
      <c r="A358" s="979" t="s">
        <v>711</v>
      </c>
      <c r="B358" s="979"/>
      <c r="C358" s="460">
        <v>517</v>
      </c>
      <c r="D358" s="260">
        <v>534</v>
      </c>
      <c r="E358" s="311">
        <f t="shared" si="119"/>
        <v>3.2882011605415859E-2</v>
      </c>
      <c r="F358" s="309" t="s">
        <v>478</v>
      </c>
      <c r="G358" s="312">
        <v>498.38</v>
      </c>
      <c r="H358" s="311"/>
      <c r="I358" s="348">
        <f t="shared" si="120"/>
        <v>498.38</v>
      </c>
      <c r="J358" s="493">
        <v>458.6</v>
      </c>
      <c r="K358" s="311">
        <f t="shared" si="121"/>
        <v>-7.9818612303864472E-2</v>
      </c>
      <c r="L358" s="348">
        <f t="shared" si="122"/>
        <v>458.6</v>
      </c>
      <c r="M358" s="493">
        <v>471.4</v>
      </c>
      <c r="N358" s="311">
        <f t="shared" si="123"/>
        <v>2.7911033580462177E-2</v>
      </c>
      <c r="O358" s="348">
        <f t="shared" si="124"/>
        <v>471.4</v>
      </c>
      <c r="P358" s="494">
        <v>509.11199999999997</v>
      </c>
      <c r="Q358" s="494"/>
      <c r="R358" s="495" t="s">
        <v>434</v>
      </c>
      <c r="S358" s="496" t="s">
        <v>384</v>
      </c>
      <c r="T358" s="496" t="s">
        <v>493</v>
      </c>
      <c r="U358" s="496" t="s">
        <v>13</v>
      </c>
      <c r="AB358" s="470"/>
      <c r="AC358" s="170" t="str">
        <f t="shared" si="118"/>
        <v>N/A</v>
      </c>
      <c r="AD358" s="471"/>
    </row>
    <row r="359" spans="1:30" customFormat="1" ht="15" hidden="1" x14ac:dyDescent="0.25">
      <c r="A359" s="979" t="s">
        <v>712</v>
      </c>
      <c r="B359" s="979"/>
      <c r="C359" s="460">
        <v>638</v>
      </c>
      <c r="D359" s="260">
        <v>667</v>
      </c>
      <c r="E359" s="311">
        <f t="shared" si="119"/>
        <v>4.5454545454545456E-2</v>
      </c>
      <c r="F359" s="309" t="s">
        <v>478</v>
      </c>
      <c r="G359" s="312">
        <v>608.05999999999995</v>
      </c>
      <c r="H359" s="311"/>
      <c r="I359" s="348">
        <f t="shared" si="120"/>
        <v>608.05999999999995</v>
      </c>
      <c r="J359" s="493">
        <v>555.02</v>
      </c>
      <c r="K359" s="311">
        <f t="shared" si="121"/>
        <v>-8.7228234055849702E-2</v>
      </c>
      <c r="L359" s="348">
        <f t="shared" si="122"/>
        <v>555.02</v>
      </c>
      <c r="M359" s="493">
        <v>569.75</v>
      </c>
      <c r="N359" s="311">
        <f t="shared" si="123"/>
        <v>2.6539584159129433E-2</v>
      </c>
      <c r="O359" s="348">
        <f t="shared" si="124"/>
        <v>569.75</v>
      </c>
      <c r="P359" s="494">
        <v>615.33000000000004</v>
      </c>
      <c r="Q359" s="494"/>
      <c r="R359" s="495" t="s">
        <v>434</v>
      </c>
      <c r="S359" s="496" t="s">
        <v>384</v>
      </c>
      <c r="T359" s="496" t="s">
        <v>493</v>
      </c>
      <c r="U359" s="496" t="s">
        <v>13</v>
      </c>
      <c r="AB359" s="470"/>
      <c r="AC359" s="170" t="str">
        <f t="shared" si="118"/>
        <v>N/A</v>
      </c>
      <c r="AD359" s="471"/>
    </row>
    <row r="360" spans="1:30" customFormat="1" ht="15" hidden="1" x14ac:dyDescent="0.25">
      <c r="A360" s="979" t="s">
        <v>716</v>
      </c>
      <c r="B360" s="979"/>
      <c r="C360" s="460">
        <v>687</v>
      </c>
      <c r="D360" s="260">
        <v>720</v>
      </c>
      <c r="E360" s="311">
        <f t="shared" si="119"/>
        <v>4.8034934497816595E-2</v>
      </c>
      <c r="F360" s="309" t="s">
        <v>478</v>
      </c>
      <c r="G360" s="312">
        <v>644.04</v>
      </c>
      <c r="H360" s="311"/>
      <c r="I360" s="348">
        <f t="shared" si="120"/>
        <v>644.04</v>
      </c>
      <c r="J360" s="493">
        <v>593.86</v>
      </c>
      <c r="K360" s="311">
        <f t="shared" si="121"/>
        <v>-7.7914415253710873E-2</v>
      </c>
      <c r="L360" s="348">
        <f t="shared" si="122"/>
        <v>593.86</v>
      </c>
      <c r="M360" s="493">
        <v>609.44000000000005</v>
      </c>
      <c r="N360" s="311">
        <f t="shared" si="123"/>
        <v>2.6235139595190853E-2</v>
      </c>
      <c r="O360" s="348">
        <f t="shared" si="124"/>
        <v>609.44000000000005</v>
      </c>
      <c r="P360" s="494">
        <v>658.19520000000011</v>
      </c>
      <c r="Q360" s="494"/>
      <c r="R360" s="495" t="s">
        <v>434</v>
      </c>
      <c r="S360" s="496" t="s">
        <v>384</v>
      </c>
      <c r="T360" s="496" t="s">
        <v>493</v>
      </c>
      <c r="U360" s="496" t="s">
        <v>13</v>
      </c>
      <c r="AB360" s="470"/>
      <c r="AC360" s="170" t="str">
        <f t="shared" si="118"/>
        <v>N/A</v>
      </c>
      <c r="AD360" s="471"/>
    </row>
    <row r="361" spans="1:30" customFormat="1" ht="15" hidden="1" x14ac:dyDescent="0.25">
      <c r="A361" s="979" t="s">
        <v>717</v>
      </c>
      <c r="B361" s="979"/>
      <c r="C361" s="460">
        <v>299</v>
      </c>
      <c r="D361" s="260">
        <v>299</v>
      </c>
      <c r="E361" s="311">
        <f t="shared" si="119"/>
        <v>0</v>
      </c>
      <c r="F361" s="309" t="s">
        <v>478</v>
      </c>
      <c r="G361" s="312">
        <v>66.16</v>
      </c>
      <c r="H361" s="311"/>
      <c r="I361" s="348">
        <f t="shared" si="120"/>
        <v>66.16</v>
      </c>
      <c r="J361" s="493">
        <v>62.62</v>
      </c>
      <c r="K361" s="311">
        <f t="shared" si="121"/>
        <v>-5.350665054413542E-2</v>
      </c>
      <c r="L361" s="348">
        <f t="shared" si="122"/>
        <v>62.62</v>
      </c>
      <c r="M361" s="493">
        <v>64.37</v>
      </c>
      <c r="N361" s="311">
        <f t="shared" si="123"/>
        <v>2.794634302139903E-2</v>
      </c>
      <c r="O361" s="348">
        <f t="shared" si="124"/>
        <v>64.37</v>
      </c>
      <c r="P361" s="494">
        <v>69.519600000000011</v>
      </c>
      <c r="Q361" s="494"/>
      <c r="R361" s="495" t="s">
        <v>434</v>
      </c>
      <c r="S361" s="496" t="s">
        <v>384</v>
      </c>
      <c r="T361" s="496" t="s">
        <v>493</v>
      </c>
      <c r="U361" s="496" t="s">
        <v>13</v>
      </c>
      <c r="AB361" s="470"/>
      <c r="AC361" s="170" t="str">
        <f t="shared" si="118"/>
        <v>N/A</v>
      </c>
      <c r="AD361" s="471"/>
    </row>
    <row r="362" spans="1:30" customFormat="1" ht="15" x14ac:dyDescent="0.25">
      <c r="A362" s="984"/>
      <c r="B362" s="984"/>
      <c r="C362" s="984"/>
      <c r="D362" s="984"/>
      <c r="E362" s="984"/>
      <c r="F362" s="984"/>
      <c r="G362" s="984"/>
      <c r="H362" s="984"/>
      <c r="I362" s="984"/>
      <c r="J362" s="984"/>
      <c r="K362" s="984"/>
      <c r="L362" s="984"/>
      <c r="M362" s="984"/>
      <c r="N362" s="984"/>
      <c r="O362" s="984"/>
      <c r="P362" s="984"/>
      <c r="Q362" s="984"/>
      <c r="R362" s="984"/>
      <c r="S362" s="984"/>
      <c r="T362" s="984"/>
      <c r="U362" s="984"/>
      <c r="AB362" s="470"/>
      <c r="AC362" s="170"/>
      <c r="AD362" s="471"/>
    </row>
    <row r="363" spans="1:30" customFormat="1" ht="15" x14ac:dyDescent="0.25">
      <c r="A363" s="959" t="s">
        <v>720</v>
      </c>
      <c r="B363" s="959"/>
      <c r="C363" s="194">
        <v>69</v>
      </c>
      <c r="D363" s="166">
        <v>70</v>
      </c>
      <c r="E363" s="167">
        <f>+(D363-C363)/C363</f>
        <v>1.4492753623188406E-2</v>
      </c>
      <c r="F363" s="272" t="s">
        <v>478</v>
      </c>
      <c r="G363" s="169">
        <v>298.44</v>
      </c>
      <c r="H363" s="167"/>
      <c r="I363" s="265">
        <f>G363</f>
        <v>298.44</v>
      </c>
      <c r="J363" s="344">
        <v>299.22000000000003</v>
      </c>
      <c r="K363" s="167">
        <f>+(J363-I363)/I363</f>
        <v>2.6135906714918563E-3</v>
      </c>
      <c r="L363" s="265">
        <f>J363</f>
        <v>299.22000000000003</v>
      </c>
      <c r="M363" s="344">
        <v>308.04000000000002</v>
      </c>
      <c r="N363" s="167">
        <f>+(M363-L363)/L363</f>
        <v>2.9476639262081387E-2</v>
      </c>
      <c r="O363" s="265">
        <f>M363</f>
        <v>308.04000000000002</v>
      </c>
      <c r="P363" s="473">
        <v>332.6832</v>
      </c>
      <c r="Q363" s="473">
        <v>382.75</v>
      </c>
      <c r="R363" s="474">
        <v>0.15</v>
      </c>
      <c r="S363" s="475" t="s">
        <v>384</v>
      </c>
      <c r="T363" s="475" t="s">
        <v>493</v>
      </c>
      <c r="U363" s="475" t="s">
        <v>13</v>
      </c>
      <c r="AB363" s="470"/>
      <c r="AC363" s="170" t="str">
        <f>IF(AB363=0,"N/A",(AB363-P363)/P363)</f>
        <v>N/A</v>
      </c>
      <c r="AD363" s="471"/>
    </row>
    <row r="364" spans="1:30" customFormat="1" ht="15" x14ac:dyDescent="0.25">
      <c r="A364" s="444" t="s">
        <v>721</v>
      </c>
      <c r="B364" s="444"/>
      <c r="C364" s="194"/>
      <c r="D364" s="166"/>
      <c r="E364" s="167"/>
      <c r="F364" s="272" t="s">
        <v>478</v>
      </c>
      <c r="G364" s="169">
        <v>201.33</v>
      </c>
      <c r="H364" s="167"/>
      <c r="I364" s="265">
        <f>G364</f>
        <v>201.33</v>
      </c>
      <c r="J364" s="344">
        <v>201.91</v>
      </c>
      <c r="K364" s="167">
        <f>+(J364-I364)/I364</f>
        <v>2.8808423980528687E-3</v>
      </c>
      <c r="L364" s="265">
        <f>J364</f>
        <v>201.91</v>
      </c>
      <c r="M364" s="344">
        <v>207.79</v>
      </c>
      <c r="N364" s="167">
        <f>+(M364-L364)/L364</f>
        <v>2.9121885988806873E-2</v>
      </c>
      <c r="O364" s="265">
        <f>M364</f>
        <v>207.79</v>
      </c>
      <c r="P364" s="473">
        <v>224.41319999999999</v>
      </c>
      <c r="Q364" s="473">
        <v>258.25</v>
      </c>
      <c r="R364" s="474">
        <v>0.15</v>
      </c>
      <c r="S364" s="475" t="s">
        <v>384</v>
      </c>
      <c r="T364" s="475" t="s">
        <v>493</v>
      </c>
      <c r="U364" s="475" t="s">
        <v>13</v>
      </c>
      <c r="AB364" s="470"/>
      <c r="AC364" s="170" t="str">
        <f>IF(AB364=0,"N/A",(AB364-P364)/P364)</f>
        <v>N/A</v>
      </c>
      <c r="AD364" s="471"/>
    </row>
    <row r="365" spans="1:30" customFormat="1" ht="15" x14ac:dyDescent="0.25">
      <c r="A365" s="459"/>
      <c r="B365" s="459"/>
      <c r="C365" s="460"/>
      <c r="D365" s="260"/>
      <c r="E365" s="311"/>
      <c r="F365" s="309"/>
      <c r="G365" s="312"/>
      <c r="H365" s="311"/>
      <c r="I365" s="348"/>
      <c r="J365" s="493"/>
      <c r="K365" s="311"/>
      <c r="L365" s="348"/>
      <c r="M365" s="493"/>
      <c r="N365" s="311"/>
      <c r="O365" s="348"/>
      <c r="P365" s="494"/>
      <c r="Q365" s="494"/>
      <c r="R365" s="495"/>
      <c r="S365" s="496"/>
      <c r="T365" s="496"/>
      <c r="U365" s="496"/>
      <c r="AB365" s="470"/>
      <c r="AC365" s="170"/>
      <c r="AD365" s="471"/>
    </row>
    <row r="366" spans="1:30" customFormat="1" ht="15" x14ac:dyDescent="0.25">
      <c r="A366" s="444" t="s">
        <v>722</v>
      </c>
      <c r="B366" s="444"/>
      <c r="C366" s="194"/>
      <c r="D366" s="166"/>
      <c r="E366" s="167"/>
      <c r="F366" s="272"/>
      <c r="G366" s="169"/>
      <c r="H366" s="167"/>
      <c r="I366" s="265"/>
      <c r="J366" s="344"/>
      <c r="K366" s="167"/>
      <c r="L366" s="265"/>
      <c r="M366" s="344"/>
      <c r="N366" s="167"/>
      <c r="O366" s="265">
        <v>29.41</v>
      </c>
      <c r="P366" s="473">
        <v>31.762799999999999</v>
      </c>
      <c r="Q366" s="473">
        <v>37</v>
      </c>
      <c r="R366" s="474">
        <v>0.15</v>
      </c>
      <c r="S366" s="475"/>
      <c r="T366" s="475"/>
      <c r="U366" s="475"/>
      <c r="AB366" s="470"/>
      <c r="AC366" s="170" t="str">
        <f>IF(AB366=0,"N/A",(AB366-P366)/P366)</f>
        <v>N/A</v>
      </c>
      <c r="AD366" s="471"/>
    </row>
    <row r="367" spans="1:30" customFormat="1" ht="15" x14ac:dyDescent="0.25">
      <c r="A367" s="444" t="s">
        <v>723</v>
      </c>
      <c r="B367" s="444"/>
      <c r="C367" s="194"/>
      <c r="D367" s="166"/>
      <c r="E367" s="167"/>
      <c r="F367" s="272"/>
      <c r="G367" s="169"/>
      <c r="H367" s="167"/>
      <c r="I367" s="265"/>
      <c r="J367" s="344"/>
      <c r="K367" s="167"/>
      <c r="L367" s="265"/>
      <c r="M367" s="344"/>
      <c r="N367" s="167"/>
      <c r="O367" s="265">
        <v>5.73</v>
      </c>
      <c r="P367" s="473">
        <v>6.1884000000000006</v>
      </c>
      <c r="Q367" s="473">
        <v>7.5</v>
      </c>
      <c r="R367" s="474">
        <v>0.15</v>
      </c>
      <c r="S367" s="475"/>
      <c r="T367" s="475"/>
      <c r="U367" s="475"/>
      <c r="AB367" s="470"/>
      <c r="AC367" s="170" t="str">
        <f>IF(AB367=0,"N/A",(AB367-P367)/P367)</f>
        <v>N/A</v>
      </c>
      <c r="AD367" s="471"/>
    </row>
    <row r="368" spans="1:30" customFormat="1" ht="30" customHeight="1" x14ac:dyDescent="0.25">
      <c r="A368" s="992" t="s">
        <v>714</v>
      </c>
      <c r="B368" s="992"/>
      <c r="C368" s="476"/>
      <c r="D368" s="476"/>
      <c r="E368" s="476"/>
      <c r="F368" s="476"/>
      <c r="G368" s="476"/>
      <c r="H368" s="476"/>
      <c r="I368" s="476"/>
      <c r="J368" s="476"/>
      <c r="K368" s="476"/>
      <c r="L368" s="476"/>
      <c r="M368" s="476"/>
      <c r="N368" s="476"/>
      <c r="O368" s="476"/>
      <c r="P368" s="476"/>
      <c r="Q368" s="476"/>
      <c r="R368" s="476"/>
      <c r="S368" s="476"/>
      <c r="T368" s="476"/>
      <c r="U368" s="476"/>
      <c r="AB368" s="470"/>
      <c r="AC368" s="170"/>
      <c r="AD368" s="471"/>
    </row>
    <row r="369" spans="1:30" customFormat="1" ht="30" customHeight="1" x14ac:dyDescent="0.25">
      <c r="A369" s="497"/>
      <c r="B369" s="497"/>
      <c r="C369" s="492"/>
      <c r="D369" s="492"/>
      <c r="E369" s="492"/>
      <c r="F369" s="492"/>
      <c r="G369" s="492"/>
      <c r="H369" s="492"/>
      <c r="I369" s="492"/>
      <c r="J369" s="492"/>
      <c r="K369" s="492"/>
      <c r="L369" s="492"/>
      <c r="M369" s="492"/>
      <c r="N369" s="492"/>
      <c r="O369" s="492"/>
      <c r="P369" s="492"/>
      <c r="Q369" s="492"/>
      <c r="R369" s="492"/>
      <c r="S369" s="492"/>
      <c r="T369" s="492"/>
      <c r="U369" s="492"/>
      <c r="AB369" s="470"/>
      <c r="AC369" s="170"/>
      <c r="AD369" s="471"/>
    </row>
    <row r="370" spans="1:30" customFormat="1" ht="15" x14ac:dyDescent="0.25">
      <c r="A370" s="993" t="s">
        <v>724</v>
      </c>
      <c r="B370" s="993"/>
      <c r="C370" s="194"/>
      <c r="D370" s="382"/>
      <c r="E370" s="383"/>
      <c r="F370" s="194"/>
      <c r="G370" s="382"/>
      <c r="H370" s="383"/>
      <c r="I370" s="194"/>
      <c r="J370" s="382"/>
      <c r="K370" s="383"/>
      <c r="L370" s="194"/>
      <c r="M370" s="382"/>
      <c r="N370" s="383"/>
      <c r="O370" s="194"/>
      <c r="P370" s="482"/>
      <c r="Q370" s="482"/>
      <c r="R370" s="483"/>
      <c r="S370" s="484"/>
      <c r="T370" s="484"/>
      <c r="U370" s="484"/>
      <c r="AB370" s="470"/>
      <c r="AC370" s="170"/>
      <c r="AD370" s="471"/>
    </row>
    <row r="371" spans="1:30" customFormat="1" ht="15" x14ac:dyDescent="0.25">
      <c r="A371" s="980" t="s">
        <v>725</v>
      </c>
      <c r="B371" s="980"/>
      <c r="C371" s="194"/>
      <c r="D371" s="382"/>
      <c r="E371" s="383"/>
      <c r="F371" s="194"/>
      <c r="G371" s="382"/>
      <c r="H371" s="383"/>
      <c r="I371" s="194"/>
      <c r="J371" s="382"/>
      <c r="K371" s="383"/>
      <c r="L371" s="194"/>
      <c r="M371" s="382"/>
      <c r="N371" s="383"/>
      <c r="O371" s="194"/>
      <c r="P371" s="482"/>
      <c r="Q371" s="482">
        <v>25</v>
      </c>
      <c r="R371" s="483" t="s">
        <v>434</v>
      </c>
      <c r="S371" s="484"/>
      <c r="T371" s="484"/>
      <c r="U371" s="484"/>
      <c r="AB371" s="470"/>
      <c r="AC371" s="170" t="str">
        <f>IF(AB371=0,"N/A",(AB371-P371)/P371)</f>
        <v>N/A</v>
      </c>
      <c r="AD371" s="471"/>
    </row>
    <row r="372" spans="1:30" customFormat="1" ht="15" x14ac:dyDescent="0.25">
      <c r="A372" s="959" t="s">
        <v>726</v>
      </c>
      <c r="B372" s="959"/>
      <c r="C372" s="194"/>
      <c r="D372" s="382"/>
      <c r="E372" s="383"/>
      <c r="F372" s="194"/>
      <c r="G372" s="382"/>
      <c r="H372" s="383"/>
      <c r="I372" s="194"/>
      <c r="J372" s="382"/>
      <c r="K372" s="383"/>
      <c r="L372" s="194"/>
      <c r="M372" s="382"/>
      <c r="N372" s="383"/>
      <c r="O372" s="194"/>
      <c r="P372" s="482"/>
      <c r="Q372" s="482">
        <v>0.15</v>
      </c>
      <c r="R372" s="483" t="s">
        <v>434</v>
      </c>
      <c r="S372" s="484"/>
      <c r="T372" s="484"/>
      <c r="U372" s="484"/>
      <c r="AB372" s="470"/>
      <c r="AC372" s="170" t="str">
        <f>IF(AB372=0,"N/A",(AB372-P372)/P372)</f>
        <v>N/A</v>
      </c>
      <c r="AD372" s="471"/>
    </row>
    <row r="373" spans="1:30" customFormat="1" ht="20.25" customHeight="1" x14ac:dyDescent="0.25">
      <c r="A373" s="492"/>
      <c r="B373" s="492"/>
      <c r="C373" s="492"/>
      <c r="D373" s="492"/>
      <c r="E373" s="492"/>
      <c r="F373" s="492"/>
      <c r="G373" s="492"/>
      <c r="H373" s="492"/>
      <c r="I373" s="492"/>
      <c r="J373" s="492"/>
      <c r="K373" s="492"/>
      <c r="L373" s="492"/>
      <c r="M373" s="492"/>
      <c r="N373" s="492"/>
      <c r="O373" s="492"/>
      <c r="P373" s="492"/>
      <c r="Q373" s="492"/>
      <c r="R373" s="492"/>
      <c r="S373" s="492"/>
      <c r="T373" s="492"/>
      <c r="U373" s="492"/>
      <c r="AB373" s="470"/>
      <c r="AC373" s="170"/>
      <c r="AD373" s="471"/>
    </row>
    <row r="374" spans="1:30" customFormat="1" ht="27.75" customHeight="1" x14ac:dyDescent="0.25">
      <c r="A374" s="981" t="s">
        <v>727</v>
      </c>
      <c r="B374" s="981"/>
      <c r="C374" s="981"/>
      <c r="D374" s="981"/>
      <c r="E374" s="981"/>
      <c r="F374" s="981"/>
      <c r="G374" s="981"/>
      <c r="H374" s="981"/>
      <c r="I374" s="981"/>
      <c r="J374" s="981"/>
      <c r="K374" s="981"/>
      <c r="L374" s="981"/>
      <c r="M374" s="981"/>
      <c r="N374" s="981"/>
      <c r="O374" s="981"/>
      <c r="P374" s="981"/>
      <c r="Q374" s="981"/>
      <c r="R374" s="981"/>
      <c r="S374" s="981"/>
      <c r="T374" s="981"/>
      <c r="U374" s="981"/>
      <c r="AB374" s="470"/>
      <c r="AC374" s="170"/>
      <c r="AD374" s="471"/>
    </row>
    <row r="375" spans="1:30" customFormat="1" ht="49.5" customHeight="1" x14ac:dyDescent="0.25">
      <c r="A375" s="988" t="s">
        <v>728</v>
      </c>
      <c r="B375" s="988"/>
      <c r="C375" s="988"/>
      <c r="D375" s="988"/>
      <c r="E375" s="988"/>
      <c r="F375" s="988"/>
      <c r="G375" s="988"/>
      <c r="H375" s="988"/>
      <c r="I375" s="988"/>
      <c r="J375" s="988"/>
      <c r="K375" s="988"/>
      <c r="L375" s="988"/>
      <c r="M375" s="988"/>
      <c r="N375" s="988"/>
      <c r="O375" s="988"/>
      <c r="P375" s="988"/>
      <c r="Q375" s="988"/>
      <c r="R375" s="988"/>
      <c r="S375" s="988"/>
      <c r="T375" s="988"/>
      <c r="U375" s="988"/>
      <c r="AB375" s="470"/>
      <c r="AC375" s="170"/>
      <c r="AD375" s="471"/>
    </row>
    <row r="376" spans="1:30" customFormat="1" ht="15" x14ac:dyDescent="0.25">
      <c r="A376" s="131"/>
      <c r="B376" s="131"/>
      <c r="C376" s="132"/>
      <c r="D376" s="132"/>
      <c r="E376" s="498"/>
      <c r="F376" s="132"/>
      <c r="G376" s="132"/>
      <c r="H376" s="498"/>
      <c r="I376" s="132"/>
      <c r="J376" s="132"/>
      <c r="K376" s="498"/>
      <c r="L376" s="132"/>
      <c r="M376" s="132"/>
      <c r="N376" s="498"/>
      <c r="O376" s="132"/>
      <c r="P376" s="478"/>
      <c r="Q376" s="478"/>
      <c r="R376" s="479"/>
      <c r="S376" s="480"/>
      <c r="T376" s="480"/>
      <c r="U376" s="480"/>
      <c r="AB376" s="470"/>
      <c r="AC376" s="170"/>
      <c r="AD376" s="471"/>
    </row>
    <row r="377" spans="1:30" customFormat="1" ht="15.75" customHeight="1" x14ac:dyDescent="0.25">
      <c r="A377" s="982" t="s">
        <v>729</v>
      </c>
      <c r="B377" s="983"/>
      <c r="C377" s="305"/>
      <c r="D377" s="305"/>
      <c r="E377" s="305"/>
      <c r="F377" s="305"/>
      <c r="G377" s="305"/>
      <c r="H377" s="305"/>
      <c r="I377" s="305"/>
      <c r="J377" s="305"/>
      <c r="K377" s="305"/>
      <c r="L377" s="305"/>
      <c r="M377" s="305"/>
      <c r="N377" s="305"/>
      <c r="O377" s="305"/>
      <c r="P377" s="305"/>
      <c r="Q377" s="305"/>
      <c r="R377" s="305"/>
      <c r="S377" s="305"/>
      <c r="T377" s="305"/>
      <c r="U377" s="305"/>
      <c r="AB377" s="470"/>
      <c r="AC377" s="170"/>
      <c r="AD377" s="471"/>
    </row>
    <row r="378" spans="1:30" customFormat="1" ht="15.75" customHeight="1" x14ac:dyDescent="0.25">
      <c r="A378" s="966" t="s">
        <v>730</v>
      </c>
      <c r="B378" s="966"/>
      <c r="C378" s="194"/>
      <c r="D378" s="382"/>
      <c r="E378" s="383"/>
      <c r="F378" s="194"/>
      <c r="G378" s="382"/>
      <c r="H378" s="383"/>
      <c r="I378" s="194"/>
      <c r="J378" s="382"/>
      <c r="K378" s="383"/>
      <c r="L378" s="194"/>
      <c r="M378" s="382"/>
      <c r="N378" s="383"/>
      <c r="O378" s="194"/>
      <c r="P378" s="482"/>
      <c r="Q378" s="482"/>
      <c r="R378" s="483"/>
      <c r="S378" s="484"/>
      <c r="T378" s="484"/>
      <c r="U378" s="484"/>
      <c r="AB378" s="470"/>
      <c r="AC378" s="170"/>
      <c r="AD378" s="471"/>
    </row>
    <row r="379" spans="1:30" customFormat="1" ht="15.75" customHeight="1" x14ac:dyDescent="0.25">
      <c r="A379" s="985" t="s">
        <v>731</v>
      </c>
      <c r="B379" s="986"/>
      <c r="C379" s="194"/>
      <c r="D379" s="382"/>
      <c r="E379" s="383"/>
      <c r="F379" s="194"/>
      <c r="G379" s="382"/>
      <c r="H379" s="383"/>
      <c r="I379" s="194"/>
      <c r="J379" s="382"/>
      <c r="K379" s="383"/>
      <c r="L379" s="194"/>
      <c r="M379" s="382"/>
      <c r="N379" s="383"/>
      <c r="O379" s="194"/>
      <c r="P379" s="473">
        <v>113.4</v>
      </c>
      <c r="Q379" s="473">
        <v>130.5</v>
      </c>
      <c r="R379" s="474">
        <v>0.15</v>
      </c>
      <c r="S379" s="484"/>
      <c r="T379" s="484"/>
      <c r="U379" s="484"/>
      <c r="AB379" s="470"/>
      <c r="AC379" s="170" t="str">
        <f t="shared" ref="AC379:AC387" si="125">IF(AB379=0,"N/A",(AB379-P379)/P379)</f>
        <v>N/A</v>
      </c>
      <c r="AD379" s="471"/>
    </row>
    <row r="380" spans="1:30" customFormat="1" ht="15.75" customHeight="1" x14ac:dyDescent="0.25">
      <c r="A380" s="985" t="s">
        <v>732</v>
      </c>
      <c r="B380" s="986"/>
      <c r="C380" s="194"/>
      <c r="D380" s="382"/>
      <c r="E380" s="383"/>
      <c r="F380" s="194"/>
      <c r="G380" s="382"/>
      <c r="H380" s="383"/>
      <c r="I380" s="194"/>
      <c r="J380" s="382"/>
      <c r="K380" s="383"/>
      <c r="L380" s="194"/>
      <c r="M380" s="382"/>
      <c r="N380" s="383"/>
      <c r="O380" s="194"/>
      <c r="P380" s="473">
        <v>2.7</v>
      </c>
      <c r="Q380" s="473">
        <v>3.25</v>
      </c>
      <c r="R380" s="474">
        <v>0.15</v>
      </c>
      <c r="S380" s="484"/>
      <c r="T380" s="484"/>
      <c r="U380" s="484"/>
      <c r="AB380" s="470"/>
      <c r="AC380" s="170" t="str">
        <f t="shared" si="125"/>
        <v>N/A</v>
      </c>
      <c r="AD380" s="471"/>
    </row>
    <row r="381" spans="1:30" customFormat="1" ht="15.75" customHeight="1" x14ac:dyDescent="0.25">
      <c r="A381" s="985" t="s">
        <v>733</v>
      </c>
      <c r="B381" s="986"/>
      <c r="C381" s="194"/>
      <c r="D381" s="382"/>
      <c r="E381" s="383"/>
      <c r="F381" s="194"/>
      <c r="G381" s="382"/>
      <c r="H381" s="383"/>
      <c r="I381" s="194"/>
      <c r="J381" s="382"/>
      <c r="K381" s="383"/>
      <c r="L381" s="194"/>
      <c r="M381" s="382"/>
      <c r="N381" s="383"/>
      <c r="O381" s="194"/>
      <c r="P381" s="473">
        <v>2.7</v>
      </c>
      <c r="Q381" s="473">
        <v>3.25</v>
      </c>
      <c r="R381" s="474">
        <v>0.15</v>
      </c>
      <c r="S381" s="484"/>
      <c r="T381" s="484"/>
      <c r="U381" s="484"/>
      <c r="AB381" s="470"/>
      <c r="AC381" s="170" t="str">
        <f t="shared" si="125"/>
        <v>N/A</v>
      </c>
      <c r="AD381" s="471"/>
    </row>
    <row r="382" spans="1:30" customFormat="1" ht="15.75" customHeight="1" x14ac:dyDescent="0.25">
      <c r="A382" s="985" t="s">
        <v>734</v>
      </c>
      <c r="B382" s="986"/>
      <c r="C382" s="194"/>
      <c r="D382" s="382"/>
      <c r="E382" s="383"/>
      <c r="F382" s="194"/>
      <c r="G382" s="382"/>
      <c r="H382" s="383"/>
      <c r="I382" s="194"/>
      <c r="J382" s="382"/>
      <c r="K382" s="383"/>
      <c r="L382" s="194"/>
      <c r="M382" s="382"/>
      <c r="N382" s="383"/>
      <c r="O382" s="161"/>
      <c r="P382" s="482">
        <v>23</v>
      </c>
      <c r="Q382" s="473">
        <v>26.5</v>
      </c>
      <c r="R382" s="474">
        <v>0.15</v>
      </c>
      <c r="S382" s="484"/>
      <c r="T382" s="484"/>
      <c r="U382" s="484"/>
      <c r="AB382" s="470"/>
      <c r="AC382" s="170" t="str">
        <f t="shared" si="125"/>
        <v>N/A</v>
      </c>
      <c r="AD382" s="471"/>
    </row>
    <row r="383" spans="1:30" customFormat="1" ht="15.75" customHeight="1" x14ac:dyDescent="0.25">
      <c r="A383" s="959" t="s">
        <v>735</v>
      </c>
      <c r="B383" s="959"/>
      <c r="C383" s="194">
        <v>23.4</v>
      </c>
      <c r="D383" s="166">
        <v>23.4</v>
      </c>
      <c r="E383" s="167">
        <f>+(D383-C383)/C383</f>
        <v>0</v>
      </c>
      <c r="F383" s="265">
        <f>D383</f>
        <v>23.4</v>
      </c>
      <c r="G383" s="265">
        <v>23.4</v>
      </c>
      <c r="H383" s="167">
        <f>+(G383-F383)/F383</f>
        <v>0</v>
      </c>
      <c r="I383" s="265">
        <f>G383</f>
        <v>23.4</v>
      </c>
      <c r="J383" s="169">
        <f>ROUNDUP(I383*1.03,1)</f>
        <v>24.200000000000003</v>
      </c>
      <c r="K383" s="167">
        <f>+(J383-I383)/I383</f>
        <v>3.4188034188034372E-2</v>
      </c>
      <c r="L383" s="265">
        <f>J383</f>
        <v>24.200000000000003</v>
      </c>
      <c r="M383" s="169">
        <f>ROUNDUP(L383*1.03,1)</f>
        <v>25</v>
      </c>
      <c r="N383" s="167">
        <f>+(M383-L383)/L383</f>
        <v>3.3057851239669298E-2</v>
      </c>
      <c r="O383" s="265">
        <f>M383</f>
        <v>25</v>
      </c>
      <c r="P383" s="473">
        <v>27</v>
      </c>
      <c r="Q383" s="473">
        <v>31.25</v>
      </c>
      <c r="R383" s="474">
        <v>0.15</v>
      </c>
      <c r="S383" s="475" t="s">
        <v>384</v>
      </c>
      <c r="T383" s="475" t="s">
        <v>736</v>
      </c>
      <c r="U383" s="475" t="s">
        <v>13</v>
      </c>
      <c r="AB383" s="470"/>
      <c r="AC383" s="170" t="str">
        <f t="shared" si="125"/>
        <v>N/A</v>
      </c>
      <c r="AD383" s="471"/>
    </row>
    <row r="384" spans="1:30" customFormat="1" ht="15.75" customHeight="1" x14ac:dyDescent="0.25">
      <c r="A384" s="959" t="s">
        <v>737</v>
      </c>
      <c r="B384" s="959"/>
      <c r="C384" s="194">
        <v>41.75</v>
      </c>
      <c r="D384" s="166">
        <v>41.75</v>
      </c>
      <c r="E384" s="167">
        <f>+(D384-C384)/C384</f>
        <v>0</v>
      </c>
      <c r="F384" s="265">
        <f>D384</f>
        <v>41.75</v>
      </c>
      <c r="G384" s="265">
        <v>41.75</v>
      </c>
      <c r="H384" s="167">
        <f>+(G384-F384)/F384</f>
        <v>0</v>
      </c>
      <c r="I384" s="265">
        <f>G384</f>
        <v>41.75</v>
      </c>
      <c r="J384" s="169">
        <f>ROUNDUP(I384*1.03,1)</f>
        <v>43.1</v>
      </c>
      <c r="K384" s="167">
        <f>+(J384-I384)/I384</f>
        <v>3.2335329341317401E-2</v>
      </c>
      <c r="L384" s="265">
        <f>J384</f>
        <v>43.1</v>
      </c>
      <c r="M384" s="169">
        <f>ROUNDUP(L384*1.03,1)</f>
        <v>44.4</v>
      </c>
      <c r="N384" s="167">
        <f>+(M384-L384)/L384</f>
        <v>3.0162412993039376E-2</v>
      </c>
      <c r="O384" s="265">
        <f>M384</f>
        <v>44.4</v>
      </c>
      <c r="P384" s="473">
        <v>47.951999999999998</v>
      </c>
      <c r="Q384" s="473">
        <v>55.25</v>
      </c>
      <c r="R384" s="474">
        <v>0.15</v>
      </c>
      <c r="S384" s="475" t="s">
        <v>384</v>
      </c>
      <c r="T384" s="475" t="s">
        <v>736</v>
      </c>
      <c r="U384" s="475" t="s">
        <v>13</v>
      </c>
      <c r="AB384" s="470"/>
      <c r="AC384" s="170" t="str">
        <f t="shared" si="125"/>
        <v>N/A</v>
      </c>
      <c r="AD384" s="471"/>
    </row>
    <row r="385" spans="1:30" customFormat="1" ht="15.75" customHeight="1" x14ac:dyDescent="0.25">
      <c r="A385" s="985" t="s">
        <v>738</v>
      </c>
      <c r="B385" s="986"/>
      <c r="C385" s="194"/>
      <c r="D385" s="166"/>
      <c r="E385" s="167"/>
      <c r="F385" s="265"/>
      <c r="G385" s="265"/>
      <c r="H385" s="167"/>
      <c r="I385" s="265"/>
      <c r="J385" s="169"/>
      <c r="K385" s="167"/>
      <c r="L385" s="265"/>
      <c r="M385" s="169"/>
      <c r="N385" s="167"/>
      <c r="O385" s="265"/>
      <c r="P385" s="473">
        <v>332</v>
      </c>
      <c r="Q385" s="473">
        <v>382</v>
      </c>
      <c r="R385" s="474">
        <v>0.15</v>
      </c>
      <c r="S385" s="475"/>
      <c r="T385" s="475"/>
      <c r="U385" s="475"/>
      <c r="AB385" s="470"/>
      <c r="AC385" s="170" t="str">
        <f t="shared" si="125"/>
        <v>N/A</v>
      </c>
      <c r="AD385" s="471"/>
    </row>
    <row r="386" spans="1:30" customFormat="1" ht="15.75" customHeight="1" x14ac:dyDescent="0.25">
      <c r="A386" s="980" t="s">
        <v>739</v>
      </c>
      <c r="B386" s="980"/>
      <c r="C386" s="194"/>
      <c r="D386" s="382"/>
      <c r="E386" s="383"/>
      <c r="F386" s="194"/>
      <c r="G386" s="382"/>
      <c r="H386" s="383"/>
      <c r="I386" s="499"/>
      <c r="J386" s="344">
        <v>350</v>
      </c>
      <c r="K386" s="500" t="s">
        <v>415</v>
      </c>
      <c r="L386" s="265">
        <f>J386</f>
        <v>350</v>
      </c>
      <c r="M386" s="169">
        <f>ROUNDUP(L386*1.03,1)</f>
        <v>360.5</v>
      </c>
      <c r="N386" s="167">
        <f>+(M386-L386)/L386</f>
        <v>0.03</v>
      </c>
      <c r="O386" s="265">
        <f>M386</f>
        <v>360.5</v>
      </c>
      <c r="P386" s="473">
        <v>389.34</v>
      </c>
      <c r="Q386" s="473">
        <v>447.75</v>
      </c>
      <c r="R386" s="474">
        <v>0.15</v>
      </c>
      <c r="S386" s="484" t="s">
        <v>384</v>
      </c>
      <c r="T386" s="484" t="s">
        <v>736</v>
      </c>
      <c r="U386" s="484" t="s">
        <v>13</v>
      </c>
      <c r="AB386" s="470"/>
      <c r="AC386" s="170" t="str">
        <f t="shared" si="125"/>
        <v>N/A</v>
      </c>
      <c r="AD386" s="471"/>
    </row>
    <row r="387" spans="1:30" customFormat="1" ht="15.75" customHeight="1" thickBot="1" x14ac:dyDescent="0.3">
      <c r="A387" s="987" t="s">
        <v>740</v>
      </c>
      <c r="B387" s="987"/>
      <c r="C387" s="215"/>
      <c r="D387" s="881"/>
      <c r="E387" s="882"/>
      <c r="F387" s="215"/>
      <c r="G387" s="881"/>
      <c r="H387" s="882"/>
      <c r="I387" s="558"/>
      <c r="J387" s="561"/>
      <c r="K387" s="883"/>
      <c r="L387" s="407"/>
      <c r="M387" s="217"/>
      <c r="N387" s="216"/>
      <c r="O387" s="407"/>
      <c r="P387" s="884"/>
      <c r="Q387" s="884">
        <v>135</v>
      </c>
      <c r="R387" s="885" t="s">
        <v>434</v>
      </c>
      <c r="S387" s="886"/>
      <c r="T387" s="887"/>
      <c r="U387" s="887"/>
      <c r="AB387" s="502"/>
      <c r="AC387" s="181" t="str">
        <f t="shared" si="125"/>
        <v>N/A</v>
      </c>
      <c r="AD387" s="503"/>
    </row>
    <row r="388" spans="1:30" customFormat="1" ht="15.75" thickBot="1" x14ac:dyDescent="0.3">
      <c r="A388" s="894"/>
      <c r="B388" s="894"/>
      <c r="C388" s="874"/>
      <c r="D388" s="895"/>
      <c r="E388" s="896"/>
      <c r="F388" s="874"/>
      <c r="G388" s="895"/>
      <c r="H388" s="896"/>
      <c r="I388" s="874"/>
      <c r="J388" s="895"/>
      <c r="K388" s="896"/>
      <c r="L388" s="874"/>
      <c r="M388" s="895"/>
      <c r="N388" s="896"/>
      <c r="O388" s="874"/>
      <c r="P388" s="897"/>
      <c r="Q388" s="897"/>
      <c r="R388" s="898"/>
      <c r="S388" s="899"/>
      <c r="T388" s="899"/>
      <c r="U388" s="899"/>
      <c r="AB388" s="504"/>
      <c r="AC388" s="170"/>
      <c r="AD388" s="505"/>
    </row>
    <row r="389" spans="1:30" customFormat="1" ht="73.5" customHeight="1" x14ac:dyDescent="0.25">
      <c r="A389" s="989" t="s">
        <v>741</v>
      </c>
      <c r="B389" s="989"/>
      <c r="C389" s="888" t="s">
        <v>350</v>
      </c>
      <c r="D389" s="888" t="s">
        <v>351</v>
      </c>
      <c r="E389" s="889" t="s">
        <v>5</v>
      </c>
      <c r="F389" s="890" t="s">
        <v>352</v>
      </c>
      <c r="G389" s="890" t="s">
        <v>353</v>
      </c>
      <c r="H389" s="890" t="s">
        <v>354</v>
      </c>
      <c r="I389" s="890" t="s">
        <v>355</v>
      </c>
      <c r="J389" s="890" t="s">
        <v>356</v>
      </c>
      <c r="K389" s="890" t="s">
        <v>354</v>
      </c>
      <c r="L389" s="890" t="s">
        <v>357</v>
      </c>
      <c r="M389" s="890" t="s">
        <v>358</v>
      </c>
      <c r="N389" s="890" t="s">
        <v>354</v>
      </c>
      <c r="O389" s="890" t="s">
        <v>359</v>
      </c>
      <c r="P389" s="891" t="s">
        <v>704</v>
      </c>
      <c r="Q389" s="871" t="s">
        <v>4</v>
      </c>
      <c r="R389" s="871" t="s">
        <v>706</v>
      </c>
      <c r="S389" s="892" t="s">
        <v>6</v>
      </c>
      <c r="T389" s="892" t="s">
        <v>7</v>
      </c>
      <c r="U389" s="893" t="s">
        <v>8</v>
      </c>
      <c r="AB389" s="189"/>
      <c r="AC389" s="190"/>
      <c r="AD389" s="191"/>
    </row>
    <row r="390" spans="1:30" customFormat="1" ht="13.5" customHeight="1" x14ac:dyDescent="0.25">
      <c r="A390" s="372"/>
      <c r="B390" s="372"/>
      <c r="C390" s="354"/>
      <c r="D390" s="354"/>
      <c r="E390" s="355"/>
      <c r="F390" s="466"/>
      <c r="G390" s="466"/>
      <c r="H390" s="466"/>
      <c r="I390" s="466"/>
      <c r="J390" s="466"/>
      <c r="K390" s="466"/>
      <c r="L390" s="466"/>
      <c r="M390" s="466"/>
      <c r="N390" s="466"/>
      <c r="O390" s="466"/>
      <c r="P390" s="467"/>
      <c r="Q390" s="467"/>
      <c r="R390" s="468"/>
      <c r="S390" s="468"/>
      <c r="T390" s="468"/>
      <c r="U390" s="469"/>
      <c r="AB390" s="470"/>
      <c r="AC390" s="170" t="str">
        <f>IF(AB390=0,"N/A",(AB390-P390)/P390)</f>
        <v>N/A</v>
      </c>
      <c r="AD390" s="471"/>
    </row>
    <row r="391" spans="1:30" customFormat="1" ht="32.25" customHeight="1" x14ac:dyDescent="0.25">
      <c r="A391" s="969" t="s">
        <v>742</v>
      </c>
      <c r="B391" s="969"/>
      <c r="C391" s="434"/>
      <c r="D391" s="434"/>
      <c r="E391" s="434"/>
      <c r="F391" s="434"/>
      <c r="G391" s="434"/>
      <c r="H391" s="434"/>
      <c r="I391" s="434"/>
      <c r="J391" s="434"/>
      <c r="K391" s="434"/>
      <c r="L391" s="434"/>
      <c r="M391" s="434"/>
      <c r="N391" s="434"/>
      <c r="O391" s="434"/>
      <c r="P391" s="434"/>
      <c r="Q391" s="434"/>
      <c r="R391" s="434"/>
      <c r="S391" s="434"/>
      <c r="T391" s="434"/>
      <c r="U391" s="434"/>
      <c r="AB391" s="470"/>
      <c r="AC391" s="170"/>
      <c r="AD391" s="471"/>
    </row>
    <row r="392" spans="1:30" customFormat="1" ht="15" x14ac:dyDescent="0.25">
      <c r="A392" s="966" t="s">
        <v>743</v>
      </c>
      <c r="B392" s="966"/>
      <c r="C392" s="194"/>
      <c r="D392" s="382"/>
      <c r="E392" s="383"/>
      <c r="F392" s="194"/>
      <c r="G392" s="382"/>
      <c r="H392" s="383"/>
      <c r="I392" s="194"/>
      <c r="J392" s="382"/>
      <c r="K392" s="383"/>
      <c r="L392" s="194"/>
      <c r="M392" s="382"/>
      <c r="N392" s="383"/>
      <c r="O392" s="194"/>
      <c r="P392" s="482"/>
      <c r="Q392" s="482"/>
      <c r="R392" s="483"/>
      <c r="S392" s="484"/>
      <c r="T392" s="484"/>
      <c r="U392" s="484"/>
      <c r="AB392" s="470"/>
      <c r="AC392" s="170"/>
      <c r="AD392" s="471"/>
    </row>
    <row r="393" spans="1:30" customFormat="1" ht="52.5" customHeight="1" x14ac:dyDescent="0.25">
      <c r="A393" s="990" t="s">
        <v>744</v>
      </c>
      <c r="B393" s="990"/>
      <c r="C393" s="194"/>
      <c r="D393" s="382"/>
      <c r="E393" s="383"/>
      <c r="F393" s="194"/>
      <c r="G393" s="382"/>
      <c r="H393" s="383"/>
      <c r="I393" s="194"/>
      <c r="J393" s="382"/>
      <c r="K393" s="383"/>
      <c r="L393" s="194"/>
      <c r="M393" s="382"/>
      <c r="N393" s="383"/>
      <c r="O393" s="194"/>
      <c r="P393" s="482"/>
      <c r="Q393" s="473">
        <v>115.5</v>
      </c>
      <c r="R393" s="483" t="s">
        <v>434</v>
      </c>
      <c r="S393" s="484"/>
      <c r="T393" s="484"/>
      <c r="U393" s="484"/>
      <c r="AB393" s="470"/>
      <c r="AC393" s="170" t="str">
        <f>IF(AB393=0,"N/A",(AB393-P393)/P393)</f>
        <v>N/A</v>
      </c>
      <c r="AD393" s="471"/>
    </row>
    <row r="394" spans="1:30" customFormat="1" ht="15" x14ac:dyDescent="0.25">
      <c r="A394" s="961" t="s">
        <v>745</v>
      </c>
      <c r="B394" s="961"/>
      <c r="C394" s="194">
        <v>110</v>
      </c>
      <c r="D394" s="166">
        <v>100</v>
      </c>
      <c r="E394" s="167">
        <f>+(D394-C394)/C394</f>
        <v>-9.0909090909090912E-2</v>
      </c>
      <c r="F394" s="265">
        <f>D394</f>
        <v>100</v>
      </c>
      <c r="G394" s="169">
        <v>100</v>
      </c>
      <c r="H394" s="167">
        <f>+(G394-F394)/F394</f>
        <v>0</v>
      </c>
      <c r="I394" s="265">
        <f>G394</f>
        <v>100</v>
      </c>
      <c r="J394" s="169">
        <v>110</v>
      </c>
      <c r="K394" s="167">
        <f>+(J394-I394)/I394</f>
        <v>0.1</v>
      </c>
      <c r="L394" s="265">
        <f>J394</f>
        <v>110</v>
      </c>
      <c r="M394" s="169">
        <v>115.5</v>
      </c>
      <c r="N394" s="167">
        <f>+(M394-L394)/L394</f>
        <v>0.05</v>
      </c>
      <c r="O394" s="506">
        <f>M394</f>
        <v>115.5</v>
      </c>
      <c r="P394" s="473">
        <v>124.74</v>
      </c>
      <c r="Q394" s="473">
        <v>210</v>
      </c>
      <c r="R394" s="474">
        <v>0.68350168350168361</v>
      </c>
      <c r="S394" s="475" t="s">
        <v>384</v>
      </c>
      <c r="T394" s="475" t="s">
        <v>746</v>
      </c>
      <c r="U394" s="475" t="s">
        <v>13</v>
      </c>
      <c r="AB394" s="470"/>
      <c r="AC394" s="170" t="str">
        <f>IF(AB394=0,"N/A",(AB394-P394)/P394)</f>
        <v>N/A</v>
      </c>
      <c r="AD394" s="471"/>
    </row>
    <row r="395" spans="1:30" customFormat="1" ht="15" x14ac:dyDescent="0.25">
      <c r="A395" s="966" t="s">
        <v>747</v>
      </c>
      <c r="B395" s="966"/>
      <c r="C395" s="194"/>
      <c r="D395" s="382"/>
      <c r="E395" s="383"/>
      <c r="F395" s="422"/>
      <c r="G395" s="195"/>
      <c r="H395" s="383"/>
      <c r="I395" s="422"/>
      <c r="J395" s="195"/>
      <c r="K395" s="383"/>
      <c r="L395" s="422"/>
      <c r="M395" s="195"/>
      <c r="N395" s="167"/>
      <c r="O395" s="501"/>
      <c r="P395" s="482"/>
      <c r="Q395" s="473"/>
      <c r="R395" s="474"/>
      <c r="S395" s="484"/>
      <c r="T395" s="484"/>
      <c r="U395" s="484"/>
      <c r="AB395" s="470"/>
      <c r="AC395" s="170"/>
      <c r="AD395" s="471"/>
    </row>
    <row r="396" spans="1:30" customFormat="1" ht="33" customHeight="1" x14ac:dyDescent="0.25">
      <c r="A396" s="991" t="s">
        <v>748</v>
      </c>
      <c r="B396" s="991"/>
      <c r="C396" s="194"/>
      <c r="D396" s="382"/>
      <c r="E396" s="383"/>
      <c r="F396" s="422"/>
      <c r="G396" s="195"/>
      <c r="H396" s="383"/>
      <c r="I396" s="422"/>
      <c r="J396" s="195"/>
      <c r="K396" s="383"/>
      <c r="L396" s="422"/>
      <c r="M396" s="195"/>
      <c r="N396" s="167"/>
      <c r="O396" s="501"/>
      <c r="P396" s="482"/>
      <c r="Q396" s="473">
        <v>34</v>
      </c>
      <c r="R396" s="474" t="s">
        <v>434</v>
      </c>
      <c r="S396" s="484"/>
      <c r="T396" s="484"/>
      <c r="U396" s="484"/>
      <c r="AB396" s="470"/>
      <c r="AC396" s="170" t="str">
        <f>IF(AB396=0,"N/A",(AB396-P396)/P396)</f>
        <v>N/A</v>
      </c>
      <c r="AD396" s="471"/>
    </row>
    <row r="397" spans="1:30" customFormat="1" ht="33" customHeight="1" x14ac:dyDescent="0.25">
      <c r="A397" s="991" t="s">
        <v>749</v>
      </c>
      <c r="B397" s="991"/>
      <c r="C397" s="194"/>
      <c r="D397" s="382"/>
      <c r="E397" s="383"/>
      <c r="F397" s="422"/>
      <c r="G397" s="195"/>
      <c r="H397" s="383"/>
      <c r="I397" s="490"/>
      <c r="J397" s="344">
        <v>50</v>
      </c>
      <c r="K397" s="491" t="s">
        <v>415</v>
      </c>
      <c r="L397" s="265">
        <f>J397</f>
        <v>50</v>
      </c>
      <c r="M397" s="169">
        <v>51.5</v>
      </c>
      <c r="N397" s="167">
        <f>+(M397-L397)/L397</f>
        <v>0.03</v>
      </c>
      <c r="O397" s="506">
        <f>M397</f>
        <v>51.5</v>
      </c>
      <c r="P397" s="473">
        <v>55.62</v>
      </c>
      <c r="Q397" s="473">
        <v>64</v>
      </c>
      <c r="R397" s="474">
        <v>0.15</v>
      </c>
      <c r="S397" s="475" t="s">
        <v>384</v>
      </c>
      <c r="T397" s="475" t="s">
        <v>746</v>
      </c>
      <c r="U397" s="475" t="s">
        <v>13</v>
      </c>
      <c r="AB397" s="470"/>
      <c r="AC397" s="170" t="str">
        <f>IF(AB397=0,"N/A",(AB397-P397)/P397)</f>
        <v>N/A</v>
      </c>
      <c r="AD397" s="471"/>
    </row>
    <row r="398" spans="1:30" customFormat="1" ht="33" customHeight="1" x14ac:dyDescent="0.25">
      <c r="A398" s="961" t="s">
        <v>750</v>
      </c>
      <c r="B398" s="961"/>
      <c r="C398" s="194"/>
      <c r="D398" s="382"/>
      <c r="E398" s="383"/>
      <c r="F398" s="422"/>
      <c r="G398" s="195"/>
      <c r="H398" s="383"/>
      <c r="I398" s="490"/>
      <c r="J398" s="344"/>
      <c r="K398" s="491"/>
      <c r="L398" s="265"/>
      <c r="M398" s="169"/>
      <c r="N398" s="167"/>
      <c r="O398" s="506"/>
      <c r="P398" s="473"/>
      <c r="Q398" s="473">
        <v>27</v>
      </c>
      <c r="R398" s="474" t="s">
        <v>434</v>
      </c>
      <c r="S398" s="475"/>
      <c r="T398" s="475"/>
      <c r="U398" s="475"/>
      <c r="AB398" s="470"/>
      <c r="AC398" s="170" t="str">
        <f>IF(AB398=0,"N/A",(AB398-P398)/P398)</f>
        <v>N/A</v>
      </c>
      <c r="AD398" s="471"/>
    </row>
    <row r="399" spans="1:30" customFormat="1" ht="33" customHeight="1" x14ac:dyDescent="0.25">
      <c r="A399" s="961" t="s">
        <v>751</v>
      </c>
      <c r="B399" s="961"/>
      <c r="C399" s="194">
        <v>40</v>
      </c>
      <c r="D399" s="166">
        <v>40</v>
      </c>
      <c r="E399" s="167">
        <f>+(D399-C399)/C399</f>
        <v>0</v>
      </c>
      <c r="F399" s="265">
        <f>D399</f>
        <v>40</v>
      </c>
      <c r="G399" s="169">
        <v>40</v>
      </c>
      <c r="H399" s="167">
        <f>+(G399-F399)/F399</f>
        <v>0</v>
      </c>
      <c r="I399" s="265">
        <f>G399</f>
        <v>40</v>
      </c>
      <c r="J399" s="169">
        <v>40</v>
      </c>
      <c r="K399" s="167">
        <f>+(J399-I399)/I399</f>
        <v>0</v>
      </c>
      <c r="L399" s="265">
        <f>J399</f>
        <v>40</v>
      </c>
      <c r="M399" s="169">
        <v>41.2</v>
      </c>
      <c r="N399" s="167">
        <f>+(M399-L399)/L399</f>
        <v>3.0000000000000072E-2</v>
      </c>
      <c r="O399" s="506">
        <f>M399</f>
        <v>41.2</v>
      </c>
      <c r="P399" s="473">
        <v>44.496000000000002</v>
      </c>
      <c r="Q399" s="473">
        <v>49</v>
      </c>
      <c r="R399" s="474">
        <v>0.15</v>
      </c>
      <c r="S399" s="475" t="s">
        <v>384</v>
      </c>
      <c r="T399" s="475" t="s">
        <v>746</v>
      </c>
      <c r="U399" s="475" t="s">
        <v>13</v>
      </c>
      <c r="AB399" s="470"/>
      <c r="AC399" s="170" t="str">
        <f>IF(AB399=0,"N/A",(AB399-P399)/P399)</f>
        <v>N/A</v>
      </c>
      <c r="AD399" s="471"/>
    </row>
    <row r="400" spans="1:30" customFormat="1" ht="43.5" customHeight="1" x14ac:dyDescent="0.25">
      <c r="A400" s="994" t="s">
        <v>752</v>
      </c>
      <c r="B400" s="995"/>
      <c r="C400" s="263"/>
      <c r="D400" s="263"/>
      <c r="E400" s="263"/>
      <c r="F400" s="263"/>
      <c r="G400" s="263"/>
      <c r="H400" s="263"/>
      <c r="I400" s="263"/>
      <c r="J400" s="263"/>
      <c r="K400" s="263"/>
      <c r="L400" s="263"/>
      <c r="M400" s="263"/>
      <c r="N400" s="263"/>
      <c r="O400" s="263"/>
      <c r="P400" s="263"/>
      <c r="Q400" s="263"/>
      <c r="R400" s="263"/>
      <c r="S400" s="263"/>
      <c r="T400" s="263"/>
      <c r="U400" s="263"/>
      <c r="AB400" s="470"/>
      <c r="AC400" s="170"/>
      <c r="AD400" s="471"/>
    </row>
    <row r="401" spans="1:30" customFormat="1" ht="15" x14ac:dyDescent="0.25">
      <c r="A401" s="141"/>
      <c r="B401" s="141"/>
      <c r="C401" s="141"/>
      <c r="D401" s="141"/>
      <c r="E401" s="141"/>
      <c r="F401" s="141"/>
      <c r="G401" s="141"/>
      <c r="H401" s="141"/>
      <c r="I401" s="141"/>
      <c r="J401" s="141"/>
      <c r="K401" s="141"/>
      <c r="L401" s="141"/>
      <c r="M401" s="141"/>
      <c r="N401" s="141"/>
      <c r="O401" s="141"/>
      <c r="P401" s="141"/>
      <c r="Q401" s="141"/>
      <c r="R401" s="141"/>
      <c r="S401" s="141"/>
      <c r="T401" s="141"/>
      <c r="U401" s="141"/>
      <c r="AB401" s="470"/>
      <c r="AC401" s="170"/>
      <c r="AD401" s="471"/>
    </row>
    <row r="402" spans="1:30" customFormat="1" ht="15" x14ac:dyDescent="0.25">
      <c r="A402" s="966" t="s">
        <v>753</v>
      </c>
      <c r="B402" s="966"/>
      <c r="C402" s="194"/>
      <c r="D402" s="382"/>
      <c r="E402" s="383"/>
      <c r="F402" s="194"/>
      <c r="G402" s="382"/>
      <c r="H402" s="383"/>
      <c r="I402" s="194"/>
      <c r="J402" s="382"/>
      <c r="K402" s="383"/>
      <c r="L402" s="194"/>
      <c r="M402" s="382"/>
      <c r="N402" s="383"/>
      <c r="O402" s="194"/>
      <c r="P402" s="482"/>
      <c r="Q402" s="482"/>
      <c r="R402" s="483"/>
      <c r="S402" s="484"/>
      <c r="T402" s="484"/>
      <c r="U402" s="484"/>
      <c r="AB402" s="470"/>
      <c r="AC402" s="170"/>
      <c r="AD402" s="471"/>
    </row>
    <row r="403" spans="1:30" customFormat="1" ht="60.6" customHeight="1" x14ac:dyDescent="0.25">
      <c r="A403" s="959" t="s">
        <v>754</v>
      </c>
      <c r="B403" s="959"/>
      <c r="C403" s="194"/>
      <c r="D403" s="507">
        <v>30</v>
      </c>
      <c r="E403" s="203" t="s">
        <v>71</v>
      </c>
      <c r="F403" s="265">
        <f>D403</f>
        <v>30</v>
      </c>
      <c r="G403" s="169">
        <v>30</v>
      </c>
      <c r="H403" s="167">
        <f>+(G403-F403)/F403</f>
        <v>0</v>
      </c>
      <c r="I403" s="265">
        <f>G403</f>
        <v>30</v>
      </c>
      <c r="J403" s="169">
        <v>30</v>
      </c>
      <c r="K403" s="167">
        <f>+(J403-I403)/I403</f>
        <v>0</v>
      </c>
      <c r="L403" s="265">
        <f>J403</f>
        <v>30</v>
      </c>
      <c r="M403" s="169">
        <v>30</v>
      </c>
      <c r="N403" s="167">
        <f>+(M403-L403)/L403</f>
        <v>0</v>
      </c>
      <c r="O403" s="265">
        <f>M403</f>
        <v>30</v>
      </c>
      <c r="P403" s="508" t="s">
        <v>755</v>
      </c>
      <c r="Q403" s="508" t="s">
        <v>756</v>
      </c>
      <c r="R403" s="474">
        <v>0.28999999999999998</v>
      </c>
      <c r="S403" s="475" t="s">
        <v>384</v>
      </c>
      <c r="T403" s="475"/>
      <c r="U403" s="475" t="s">
        <v>13</v>
      </c>
      <c r="AB403" s="470"/>
      <c r="AC403" s="170" t="str">
        <f>IF(AB403=0,"N/A",(AB403-P403)/P403)</f>
        <v>N/A</v>
      </c>
      <c r="AD403" s="471"/>
    </row>
    <row r="404" spans="1:30" customFormat="1" ht="15" x14ac:dyDescent="0.25">
      <c r="A404" s="977"/>
      <c r="B404" s="977"/>
      <c r="C404" s="460"/>
      <c r="D404" s="132"/>
      <c r="E404" s="133"/>
      <c r="F404" s="477"/>
      <c r="G404" s="134"/>
      <c r="H404" s="133"/>
      <c r="I404" s="477"/>
      <c r="J404" s="134"/>
      <c r="K404" s="133"/>
      <c r="L404" s="477"/>
      <c r="M404" s="134"/>
      <c r="N404" s="133"/>
      <c r="O404" s="477"/>
      <c r="P404" s="478"/>
      <c r="Q404" s="478"/>
      <c r="R404" s="479"/>
      <c r="S404" s="480"/>
      <c r="T404" s="480"/>
      <c r="U404" s="480"/>
      <c r="AB404" s="470"/>
      <c r="AC404" s="170"/>
      <c r="AD404" s="471"/>
    </row>
    <row r="405" spans="1:30" customFormat="1" ht="15" x14ac:dyDescent="0.25">
      <c r="A405" s="966" t="s">
        <v>757</v>
      </c>
      <c r="B405" s="966"/>
      <c r="C405" s="194"/>
      <c r="D405" s="382"/>
      <c r="E405" s="383"/>
      <c r="F405" s="422"/>
      <c r="G405" s="195"/>
      <c r="H405" s="383"/>
      <c r="I405" s="422"/>
      <c r="J405" s="195"/>
      <c r="K405" s="383"/>
      <c r="L405" s="422"/>
      <c r="M405" s="195"/>
      <c r="N405" s="383"/>
      <c r="O405" s="422"/>
      <c r="P405" s="482"/>
      <c r="Q405" s="482"/>
      <c r="R405" s="483"/>
      <c r="S405" s="484"/>
      <c r="T405" s="484"/>
      <c r="U405" s="484"/>
      <c r="AB405" s="470"/>
      <c r="AC405" s="170"/>
      <c r="AD405" s="471"/>
    </row>
    <row r="406" spans="1:30" customFormat="1" ht="15" x14ac:dyDescent="0.25">
      <c r="A406" s="966" t="s">
        <v>730</v>
      </c>
      <c r="B406" s="966"/>
      <c r="C406" s="194"/>
      <c r="D406" s="382"/>
      <c r="E406" s="383"/>
      <c r="F406" s="422"/>
      <c r="G406" s="195"/>
      <c r="H406" s="383"/>
      <c r="I406" s="422"/>
      <c r="J406" s="195"/>
      <c r="K406" s="383"/>
      <c r="L406" s="422"/>
      <c r="M406" s="195"/>
      <c r="N406" s="383"/>
      <c r="O406" s="422"/>
      <c r="P406" s="482"/>
      <c r="Q406" s="482"/>
      <c r="R406" s="483"/>
      <c r="S406" s="484"/>
      <c r="T406" s="484"/>
      <c r="U406" s="484"/>
      <c r="AB406" s="470"/>
      <c r="AC406" s="170"/>
      <c r="AD406" s="471"/>
    </row>
    <row r="407" spans="1:30" customFormat="1" ht="15" x14ac:dyDescent="0.25">
      <c r="A407" s="959" t="s">
        <v>758</v>
      </c>
      <c r="B407" s="959"/>
      <c r="C407" s="194">
        <v>15</v>
      </c>
      <c r="D407" s="166">
        <v>15</v>
      </c>
      <c r="E407" s="167">
        <f>+(D407-C407)/C407</f>
        <v>0</v>
      </c>
      <c r="F407" s="265">
        <f>D407</f>
        <v>15</v>
      </c>
      <c r="G407" s="265">
        <v>15</v>
      </c>
      <c r="H407" s="167">
        <f>+(G407-F407)/F407</f>
        <v>0</v>
      </c>
      <c r="I407" s="265">
        <f>G407</f>
        <v>15</v>
      </c>
      <c r="J407" s="265">
        <v>15</v>
      </c>
      <c r="K407" s="167">
        <f>+(J407-I407)/I407</f>
        <v>0</v>
      </c>
      <c r="L407" s="265">
        <f>J407</f>
        <v>15</v>
      </c>
      <c r="M407" s="265">
        <v>15</v>
      </c>
      <c r="N407" s="167">
        <f>+(M407-L407)/L407</f>
        <v>0</v>
      </c>
      <c r="O407" s="265">
        <f>M407</f>
        <v>15</v>
      </c>
      <c r="P407" s="473">
        <v>16.2</v>
      </c>
      <c r="Q407" s="473">
        <v>18.75</v>
      </c>
      <c r="R407" s="474">
        <v>0.15</v>
      </c>
      <c r="S407" s="475" t="s">
        <v>384</v>
      </c>
      <c r="T407" s="475" t="s">
        <v>736</v>
      </c>
      <c r="U407" s="475" t="s">
        <v>13</v>
      </c>
      <c r="AB407" s="470"/>
      <c r="AC407" s="170" t="str">
        <f>IF(AB407=0,"N/A",(AB407-P407)/P407)</f>
        <v>N/A</v>
      </c>
      <c r="AD407" s="471"/>
    </row>
    <row r="408" spans="1:30" customFormat="1" ht="15" x14ac:dyDescent="0.25">
      <c r="A408" s="959" t="s">
        <v>737</v>
      </c>
      <c r="B408" s="959"/>
      <c r="C408" s="194">
        <v>15</v>
      </c>
      <c r="D408" s="166">
        <v>15</v>
      </c>
      <c r="E408" s="167">
        <f>+(D408-C408)/C408</f>
        <v>0</v>
      </c>
      <c r="F408" s="265">
        <f>D408</f>
        <v>15</v>
      </c>
      <c r="G408" s="265">
        <v>15</v>
      </c>
      <c r="H408" s="167">
        <f>+(G408-F408)/F408</f>
        <v>0</v>
      </c>
      <c r="I408" s="265">
        <f>G408</f>
        <v>15</v>
      </c>
      <c r="J408" s="265">
        <v>15</v>
      </c>
      <c r="K408" s="167">
        <f>+(J408-I408)/I408</f>
        <v>0</v>
      </c>
      <c r="L408" s="265">
        <f>J408</f>
        <v>15</v>
      </c>
      <c r="M408" s="265">
        <v>15</v>
      </c>
      <c r="N408" s="167">
        <f>+(M408-L408)/L408</f>
        <v>0</v>
      </c>
      <c r="O408" s="265">
        <f>M408</f>
        <v>15</v>
      </c>
      <c r="P408" s="473">
        <v>16.2</v>
      </c>
      <c r="Q408" s="473">
        <v>18.75</v>
      </c>
      <c r="R408" s="474">
        <v>0.15</v>
      </c>
      <c r="S408" s="475" t="s">
        <v>384</v>
      </c>
      <c r="T408" s="475" t="s">
        <v>736</v>
      </c>
      <c r="U408" s="475" t="s">
        <v>13</v>
      </c>
      <c r="AB408" s="470"/>
      <c r="AC408" s="170" t="str">
        <f>IF(AB408=0,"N/A",(AB408-P408)/P408)</f>
        <v>N/A</v>
      </c>
      <c r="AD408" s="471"/>
    </row>
    <row r="409" spans="1:30" customFormat="1" ht="15" x14ac:dyDescent="0.25">
      <c r="A409" s="959" t="s">
        <v>738</v>
      </c>
      <c r="B409" s="959"/>
      <c r="C409" s="194">
        <v>50</v>
      </c>
      <c r="D409" s="166">
        <v>50</v>
      </c>
      <c r="E409" s="167">
        <f>+(D409-C409)/C409</f>
        <v>0</v>
      </c>
      <c r="F409" s="265">
        <f>D409</f>
        <v>50</v>
      </c>
      <c r="G409" s="265">
        <v>50</v>
      </c>
      <c r="H409" s="167">
        <f>+(G409-F409)/F409</f>
        <v>0</v>
      </c>
      <c r="I409" s="265">
        <f>G409</f>
        <v>50</v>
      </c>
      <c r="J409" s="265">
        <v>50</v>
      </c>
      <c r="K409" s="167">
        <f>+(J409-I409)/I409</f>
        <v>0</v>
      </c>
      <c r="L409" s="265">
        <f>J409</f>
        <v>50</v>
      </c>
      <c r="M409" s="265">
        <v>50</v>
      </c>
      <c r="N409" s="167">
        <f>+(M409-L409)/L409</f>
        <v>0</v>
      </c>
      <c r="O409" s="265">
        <f>M409</f>
        <v>50</v>
      </c>
      <c r="P409" s="473">
        <v>54</v>
      </c>
      <c r="Q409" s="473">
        <v>60</v>
      </c>
      <c r="R409" s="474">
        <v>0.11</v>
      </c>
      <c r="S409" s="475" t="s">
        <v>384</v>
      </c>
      <c r="T409" s="475" t="s">
        <v>759</v>
      </c>
      <c r="U409" s="475" t="s">
        <v>13</v>
      </c>
      <c r="AB409" s="470"/>
      <c r="AC409" s="170" t="str">
        <f>IF(AB409=0,"N/A",(AB409-P409)/P409)</f>
        <v>N/A</v>
      </c>
      <c r="AD409" s="471"/>
    </row>
    <row r="410" spans="1:30" customFormat="1" ht="15" x14ac:dyDescent="0.25">
      <c r="A410" s="959" t="s">
        <v>739</v>
      </c>
      <c r="B410" s="959"/>
      <c r="C410" s="194">
        <v>50</v>
      </c>
      <c r="D410" s="166">
        <v>50</v>
      </c>
      <c r="E410" s="167">
        <f>+(D410-C410)/C410</f>
        <v>0</v>
      </c>
      <c r="F410" s="265">
        <f>D410</f>
        <v>50</v>
      </c>
      <c r="G410" s="265">
        <v>50</v>
      </c>
      <c r="H410" s="167">
        <f>+(G410-F410)/F410</f>
        <v>0</v>
      </c>
      <c r="I410" s="265">
        <f>G410</f>
        <v>50</v>
      </c>
      <c r="J410" s="265">
        <v>50</v>
      </c>
      <c r="K410" s="167">
        <f>+(J410-I410)/I410</f>
        <v>0</v>
      </c>
      <c r="L410" s="265">
        <f>J410</f>
        <v>50</v>
      </c>
      <c r="M410" s="265">
        <v>50</v>
      </c>
      <c r="N410" s="167">
        <f>+(M410-L410)/L410</f>
        <v>0</v>
      </c>
      <c r="O410" s="265">
        <f>M410</f>
        <v>50</v>
      </c>
      <c r="P410" s="473">
        <v>54</v>
      </c>
      <c r="Q410" s="473">
        <v>60</v>
      </c>
      <c r="R410" s="474">
        <v>0.11</v>
      </c>
      <c r="S410" s="475" t="s">
        <v>384</v>
      </c>
      <c r="T410" s="475" t="s">
        <v>759</v>
      </c>
      <c r="U410" s="475" t="s">
        <v>13</v>
      </c>
      <c r="AB410" s="470"/>
      <c r="AC410" s="170" t="str">
        <f>IF(AB410=0,"N/A",(AB410-P410)/P410)</f>
        <v>N/A</v>
      </c>
      <c r="AD410" s="471"/>
    </row>
    <row r="411" spans="1:30" customFormat="1" ht="15" x14ac:dyDescent="0.25">
      <c r="A411" s="459"/>
      <c r="B411" s="459"/>
      <c r="C411" s="460"/>
      <c r="D411" s="260"/>
      <c r="E411" s="311"/>
      <c r="F411" s="348"/>
      <c r="G411" s="348"/>
      <c r="H411" s="311"/>
      <c r="I411" s="348"/>
      <c r="J411" s="348"/>
      <c r="K411" s="311"/>
      <c r="L411" s="348"/>
      <c r="M411" s="348"/>
      <c r="N411" s="311"/>
      <c r="O411" s="348"/>
      <c r="P411" s="509"/>
      <c r="Q411" s="494"/>
      <c r="R411" s="495"/>
      <c r="S411" s="496"/>
      <c r="T411" s="496"/>
      <c r="U411" s="496"/>
      <c r="AB411" s="470"/>
      <c r="AC411" s="170"/>
      <c r="AD411" s="471"/>
    </row>
    <row r="412" spans="1:30" customFormat="1" ht="15" x14ac:dyDescent="0.25">
      <c r="A412" s="997" t="s">
        <v>760</v>
      </c>
      <c r="B412" s="997"/>
      <c r="C412" s="194"/>
      <c r="D412" s="166"/>
      <c r="E412" s="167"/>
      <c r="F412" s="265"/>
      <c r="G412" s="265"/>
      <c r="H412" s="167"/>
      <c r="I412" s="499"/>
      <c r="J412" s="510"/>
      <c r="K412" s="500"/>
      <c r="L412" s="499"/>
      <c r="M412" s="510"/>
      <c r="N412" s="500"/>
      <c r="O412" s="499"/>
      <c r="P412" s="482"/>
      <c r="Q412" s="482"/>
      <c r="R412" s="483"/>
      <c r="S412" s="484"/>
      <c r="T412" s="484"/>
      <c r="U412" s="484"/>
      <c r="AB412" s="470"/>
      <c r="AC412" s="170"/>
      <c r="AD412" s="471"/>
    </row>
    <row r="413" spans="1:30" customFormat="1" ht="15" x14ac:dyDescent="0.25">
      <c r="A413" s="997" t="s">
        <v>730</v>
      </c>
      <c r="B413" s="997"/>
      <c r="C413" s="194"/>
      <c r="D413" s="166"/>
      <c r="E413" s="167"/>
      <c r="F413" s="265"/>
      <c r="G413" s="265"/>
      <c r="H413" s="167"/>
      <c r="I413" s="499"/>
      <c r="J413" s="510"/>
      <c r="K413" s="500"/>
      <c r="L413" s="499"/>
      <c r="M413" s="510"/>
      <c r="N413" s="500"/>
      <c r="O413" s="499"/>
      <c r="P413" s="482"/>
      <c r="Q413" s="482"/>
      <c r="R413" s="483"/>
      <c r="S413" s="484"/>
      <c r="T413" s="484"/>
      <c r="U413" s="484"/>
      <c r="AB413" s="470"/>
      <c r="AC413" s="170"/>
      <c r="AD413" s="471"/>
    </row>
    <row r="414" spans="1:30" customFormat="1" ht="15" x14ac:dyDescent="0.25">
      <c r="A414" s="980" t="s">
        <v>758</v>
      </c>
      <c r="B414" s="980"/>
      <c r="C414" s="194"/>
      <c r="D414" s="166"/>
      <c r="E414" s="167"/>
      <c r="F414" s="265"/>
      <c r="G414" s="265"/>
      <c r="H414" s="167"/>
      <c r="I414" s="490"/>
      <c r="J414" s="490">
        <v>30</v>
      </c>
      <c r="K414" s="491" t="s">
        <v>415</v>
      </c>
      <c r="L414" s="265">
        <f>J414</f>
        <v>30</v>
      </c>
      <c r="M414" s="490">
        <v>30.9</v>
      </c>
      <c r="N414" s="167">
        <f>+(M414-L414)/L414</f>
        <v>2.9999999999999954E-2</v>
      </c>
      <c r="O414" s="265">
        <f>M414</f>
        <v>30.9</v>
      </c>
      <c r="P414" s="473">
        <v>33.372</v>
      </c>
      <c r="Q414" s="473">
        <v>7.5</v>
      </c>
      <c r="R414" s="474">
        <v>-0.77526069759079463</v>
      </c>
      <c r="S414" s="475" t="s">
        <v>384</v>
      </c>
      <c r="T414" s="475" t="s">
        <v>736</v>
      </c>
      <c r="U414" s="475" t="s">
        <v>13</v>
      </c>
      <c r="AB414" s="470"/>
      <c r="AC414" s="170" t="str">
        <f>IF(AB414=0,"N/A",(AB414-P414)/P414)</f>
        <v>N/A</v>
      </c>
      <c r="AD414" s="471"/>
    </row>
    <row r="415" spans="1:30" customFormat="1" ht="15" x14ac:dyDescent="0.25">
      <c r="A415" s="980" t="s">
        <v>737</v>
      </c>
      <c r="B415" s="980"/>
      <c r="C415" s="194"/>
      <c r="D415" s="166"/>
      <c r="E415" s="167"/>
      <c r="F415" s="265"/>
      <c r="G415" s="265"/>
      <c r="H415" s="167"/>
      <c r="I415" s="490"/>
      <c r="J415" s="490">
        <v>30</v>
      </c>
      <c r="K415" s="491" t="s">
        <v>415</v>
      </c>
      <c r="L415" s="265">
        <f>J415</f>
        <v>30</v>
      </c>
      <c r="M415" s="490">
        <v>30.9</v>
      </c>
      <c r="N415" s="167">
        <f>+(M415-L415)/L415</f>
        <v>2.9999999999999954E-2</v>
      </c>
      <c r="O415" s="265">
        <f>M415</f>
        <v>30.9</v>
      </c>
      <c r="P415" s="473">
        <v>33.372</v>
      </c>
      <c r="Q415" s="473">
        <v>10.25</v>
      </c>
      <c r="R415" s="474">
        <v>-0.69285628670741939</v>
      </c>
      <c r="S415" s="475" t="s">
        <v>384</v>
      </c>
      <c r="T415" s="475" t="s">
        <v>736</v>
      </c>
      <c r="U415" s="475" t="s">
        <v>13</v>
      </c>
      <c r="AB415" s="470"/>
      <c r="AC415" s="170" t="str">
        <f>IF(AB415=0,"N/A",(AB415-P415)/P415)</f>
        <v>N/A</v>
      </c>
      <c r="AD415" s="471"/>
    </row>
    <row r="416" spans="1:30" customFormat="1" ht="15" x14ac:dyDescent="0.25">
      <c r="A416" s="980" t="s">
        <v>738</v>
      </c>
      <c r="B416" s="980"/>
      <c r="C416" s="194"/>
      <c r="D416" s="166"/>
      <c r="E416" s="167"/>
      <c r="F416" s="265"/>
      <c r="G416" s="265"/>
      <c r="H416" s="167"/>
      <c r="I416" s="490"/>
      <c r="J416" s="490">
        <v>50</v>
      </c>
      <c r="K416" s="491" t="s">
        <v>415</v>
      </c>
      <c r="L416" s="265">
        <f>J416</f>
        <v>50</v>
      </c>
      <c r="M416" s="490">
        <v>51.5</v>
      </c>
      <c r="N416" s="167">
        <f>+(M416-L416)/L416</f>
        <v>0.03</v>
      </c>
      <c r="O416" s="265">
        <f>M416</f>
        <v>51.5</v>
      </c>
      <c r="P416" s="473">
        <v>55.62</v>
      </c>
      <c r="Q416" s="473">
        <v>23</v>
      </c>
      <c r="R416" s="474">
        <v>-0.58647968356706215</v>
      </c>
      <c r="S416" s="475" t="s">
        <v>384</v>
      </c>
      <c r="T416" s="475" t="s">
        <v>759</v>
      </c>
      <c r="U416" s="475" t="s">
        <v>13</v>
      </c>
      <c r="AB416" s="470"/>
      <c r="AC416" s="170" t="str">
        <f>IF(AB416=0,"N/A",(AB416-P416)/P416)</f>
        <v>N/A</v>
      </c>
      <c r="AD416" s="471"/>
    </row>
    <row r="417" spans="1:30" customFormat="1" ht="15" x14ac:dyDescent="0.25">
      <c r="A417" s="980" t="s">
        <v>739</v>
      </c>
      <c r="B417" s="980"/>
      <c r="C417" s="194"/>
      <c r="D417" s="166"/>
      <c r="E417" s="167"/>
      <c r="F417" s="265"/>
      <c r="G417" s="265"/>
      <c r="H417" s="167"/>
      <c r="I417" s="490"/>
      <c r="J417" s="490">
        <v>50</v>
      </c>
      <c r="K417" s="491" t="s">
        <v>415</v>
      </c>
      <c r="L417" s="265">
        <f>J417</f>
        <v>50</v>
      </c>
      <c r="M417" s="490">
        <v>51.5</v>
      </c>
      <c r="N417" s="167">
        <f>+(M417-L417)/L417</f>
        <v>0.03</v>
      </c>
      <c r="O417" s="265">
        <f>M417</f>
        <v>51.5</v>
      </c>
      <c r="P417" s="473">
        <v>55.62</v>
      </c>
      <c r="Q417" s="473">
        <v>30.75</v>
      </c>
      <c r="R417" s="474">
        <v>-0.44714131607335489</v>
      </c>
      <c r="S417" s="475" t="s">
        <v>384</v>
      </c>
      <c r="T417" s="475" t="s">
        <v>759</v>
      </c>
      <c r="U417" s="475" t="s">
        <v>13</v>
      </c>
      <c r="AB417" s="470"/>
      <c r="AC417" s="170" t="str">
        <f>IF(AB417=0,"N/A",(AB417-P417)/P417)</f>
        <v>N/A</v>
      </c>
      <c r="AD417" s="471"/>
    </row>
    <row r="418" spans="1:30" customFormat="1" ht="15" x14ac:dyDescent="0.25">
      <c r="A418" s="459"/>
      <c r="B418" s="459"/>
      <c r="C418" s="460"/>
      <c r="D418" s="260"/>
      <c r="E418" s="311"/>
      <c r="F418" s="348"/>
      <c r="G418" s="348"/>
      <c r="H418" s="311"/>
      <c r="I418" s="348"/>
      <c r="J418" s="348"/>
      <c r="K418" s="311"/>
      <c r="L418" s="348"/>
      <c r="M418" s="348"/>
      <c r="N418" s="311"/>
      <c r="O418" s="348"/>
      <c r="P418" s="509"/>
      <c r="Q418" s="494"/>
      <c r="R418" s="495"/>
      <c r="S418" s="496"/>
      <c r="T418" s="496"/>
      <c r="U418" s="496"/>
      <c r="AB418" s="470"/>
      <c r="AC418" s="170"/>
      <c r="AD418" s="471"/>
    </row>
    <row r="419" spans="1:30" customFormat="1" ht="15" x14ac:dyDescent="0.25">
      <c r="A419" s="472" t="s">
        <v>761</v>
      </c>
      <c r="B419" s="472"/>
      <c r="C419" s="194"/>
      <c r="D419" s="382"/>
      <c r="E419" s="383"/>
      <c r="F419" s="422"/>
      <c r="G419" s="195"/>
      <c r="H419" s="383"/>
      <c r="I419" s="422"/>
      <c r="J419" s="195"/>
      <c r="K419" s="383"/>
      <c r="L419" s="422"/>
      <c r="M419" s="195"/>
      <c r="N419" s="383"/>
      <c r="O419" s="422"/>
      <c r="P419" s="482"/>
      <c r="Q419" s="482"/>
      <c r="R419" s="483"/>
      <c r="S419" s="484"/>
      <c r="T419" s="484"/>
      <c r="U419" s="484"/>
      <c r="AB419" s="470"/>
      <c r="AC419" s="170"/>
      <c r="AD419" s="471"/>
    </row>
    <row r="420" spans="1:30" customFormat="1" ht="114.75" thickBot="1" x14ac:dyDescent="0.3">
      <c r="A420" s="996" t="s">
        <v>762</v>
      </c>
      <c r="B420" s="996"/>
      <c r="C420" s="215">
        <v>50</v>
      </c>
      <c r="D420" s="900">
        <v>25</v>
      </c>
      <c r="E420" s="216">
        <f>+(D420-C420)/C420</f>
        <v>-0.5</v>
      </c>
      <c r="F420" s="407">
        <f>D420</f>
        <v>25</v>
      </c>
      <c r="G420" s="217">
        <v>25</v>
      </c>
      <c r="H420" s="216">
        <f>+(G420-F420)/F420</f>
        <v>0</v>
      </c>
      <c r="I420" s="407">
        <f>G420</f>
        <v>25</v>
      </c>
      <c r="J420" s="217">
        <v>30</v>
      </c>
      <c r="K420" s="216">
        <f>+(J420-I420)/I420</f>
        <v>0.2</v>
      </c>
      <c r="L420" s="407">
        <f>J420</f>
        <v>30</v>
      </c>
      <c r="M420" s="217">
        <v>30</v>
      </c>
      <c r="N420" s="216">
        <f>+(M420-L420)/L420</f>
        <v>0</v>
      </c>
      <c r="O420" s="407"/>
      <c r="P420" s="901" t="s">
        <v>763</v>
      </c>
      <c r="Q420" s="901" t="s">
        <v>764</v>
      </c>
      <c r="R420" s="885">
        <v>0.8</v>
      </c>
      <c r="S420" s="902" t="s">
        <v>384</v>
      </c>
      <c r="T420" s="902" t="s">
        <v>759</v>
      </c>
      <c r="U420" s="902" t="s">
        <v>13</v>
      </c>
      <c r="AB420" s="502"/>
      <c r="AC420" s="181" t="str">
        <f>IF(AB420=0,"N/A",(AB420-P420)/P420)</f>
        <v>N/A</v>
      </c>
      <c r="AD420" s="503"/>
    </row>
    <row r="421" spans="1:30" x14ac:dyDescent="0.25">
      <c r="C421" s="460"/>
      <c r="D421" s="260"/>
      <c r="E421" s="311"/>
      <c r="F421" s="348"/>
      <c r="G421" s="312"/>
      <c r="H421" s="311"/>
      <c r="I421" s="348"/>
      <c r="J421" s="312"/>
      <c r="K421" s="311"/>
      <c r="L421" s="348"/>
      <c r="M421" s="312"/>
      <c r="N421" s="311"/>
      <c r="O421" s="348"/>
      <c r="P421" s="312"/>
      <c r="Q421" s="312"/>
      <c r="R421" s="311"/>
      <c r="S421" s="186"/>
      <c r="T421" s="186"/>
      <c r="Y421" s="161"/>
      <c r="Z421" s="161"/>
      <c r="AC421" s="170"/>
    </row>
    <row r="422" spans="1:30" ht="15" thickBot="1" x14ac:dyDescent="0.3">
      <c r="A422" s="281"/>
      <c r="B422" s="511"/>
      <c r="C422" s="460"/>
      <c r="F422" s="460"/>
      <c r="I422" s="460"/>
      <c r="L422" s="460"/>
      <c r="M422" s="477"/>
      <c r="O422" s="460"/>
      <c r="P422" s="477"/>
      <c r="Q422" s="477"/>
      <c r="U422" s="339"/>
      <c r="Y422" s="346"/>
      <c r="Z422" s="161"/>
      <c r="AC422" s="170"/>
    </row>
    <row r="423" spans="1:30" ht="60" x14ac:dyDescent="0.25">
      <c r="A423" s="187" t="s">
        <v>765</v>
      </c>
      <c r="B423" s="188"/>
      <c r="C423" s="144" t="s">
        <v>350</v>
      </c>
      <c r="D423" s="144" t="s">
        <v>351</v>
      </c>
      <c r="E423" s="145" t="s">
        <v>5</v>
      </c>
      <c r="F423" s="146" t="s">
        <v>352</v>
      </c>
      <c r="G423" s="146" t="s">
        <v>353</v>
      </c>
      <c r="H423" s="146" t="s">
        <v>354</v>
      </c>
      <c r="I423" s="146" t="s">
        <v>355</v>
      </c>
      <c r="J423" s="146" t="s">
        <v>356</v>
      </c>
      <c r="K423" s="146" t="s">
        <v>354</v>
      </c>
      <c r="L423" s="146" t="s">
        <v>357</v>
      </c>
      <c r="M423" s="146" t="s">
        <v>358</v>
      </c>
      <c r="N423" s="146" t="s">
        <v>354</v>
      </c>
      <c r="O423" s="146" t="s">
        <v>359</v>
      </c>
      <c r="P423" s="147" t="s">
        <v>360</v>
      </c>
      <c r="Q423" s="147" t="s">
        <v>4</v>
      </c>
      <c r="R423" s="147" t="s">
        <v>354</v>
      </c>
      <c r="S423" s="146" t="s">
        <v>6</v>
      </c>
      <c r="T423" s="146" t="s">
        <v>7</v>
      </c>
      <c r="U423" s="148" t="s">
        <v>8</v>
      </c>
      <c r="Y423" s="150" t="s">
        <v>362</v>
      </c>
      <c r="Z423" s="151" t="s">
        <v>363</v>
      </c>
      <c r="AB423" s="189"/>
      <c r="AC423" s="190"/>
      <c r="AD423" s="278"/>
    </row>
    <row r="424" spans="1:30" ht="30" x14ac:dyDescent="0.25">
      <c r="A424" s="373" t="s">
        <v>766</v>
      </c>
      <c r="B424" s="130"/>
      <c r="C424" s="130"/>
      <c r="D424" s="130"/>
      <c r="E424" s="130"/>
      <c r="F424" s="130"/>
      <c r="G424" s="130"/>
      <c r="H424" s="130"/>
      <c r="I424" s="130"/>
      <c r="J424" s="130"/>
      <c r="K424" s="130"/>
      <c r="L424" s="130"/>
      <c r="M424" s="130"/>
      <c r="N424" s="130"/>
      <c r="O424" s="130"/>
      <c r="P424" s="130"/>
      <c r="Q424" s="130"/>
      <c r="R424" s="130"/>
      <c r="S424" s="130"/>
      <c r="T424" s="130"/>
      <c r="U424" s="374"/>
      <c r="Y424" s="161"/>
      <c r="Z424" s="161"/>
      <c r="AB424" s="162"/>
      <c r="AC424" s="170"/>
      <c r="AD424" s="280"/>
    </row>
    <row r="425" spans="1:30" x14ac:dyDescent="0.25">
      <c r="A425" s="192" t="s">
        <v>767</v>
      </c>
      <c r="B425" s="202"/>
      <c r="C425" s="194">
        <v>759</v>
      </c>
      <c r="D425" s="166">
        <v>779</v>
      </c>
      <c r="E425" s="167">
        <f>+(D425-C425)/C425</f>
        <v>2.6350461133069828E-2</v>
      </c>
      <c r="F425" s="168">
        <f>D425</f>
        <v>779</v>
      </c>
      <c r="G425" s="169">
        <f>G426+G437</f>
        <v>799.7</v>
      </c>
      <c r="H425" s="167">
        <f>+(G425-F425)/F425</f>
        <v>2.6572528883183628E-2</v>
      </c>
      <c r="I425" s="168">
        <f>G425</f>
        <v>799.7</v>
      </c>
      <c r="J425" s="169">
        <f>J426+J437</f>
        <v>821</v>
      </c>
      <c r="K425" s="167">
        <f>+(J425-I425)/I425</f>
        <v>2.6634988120545145E-2</v>
      </c>
      <c r="L425" s="168">
        <f>J425</f>
        <v>821</v>
      </c>
      <c r="M425" s="169">
        <f>M426+M437</f>
        <v>858</v>
      </c>
      <c r="N425" s="167">
        <f>+(M425-L425)/L425</f>
        <v>4.5066991473812421E-2</v>
      </c>
      <c r="O425" s="168">
        <f>M425</f>
        <v>858</v>
      </c>
      <c r="P425" s="169">
        <f>P426+P437</f>
        <v>897</v>
      </c>
      <c r="Q425" s="169">
        <f>ROUNDUP(P425*1.3,1)</f>
        <v>1166.0999999999999</v>
      </c>
      <c r="R425" s="167">
        <f>+(Q425-P425)/P425</f>
        <v>0.29999999999999988</v>
      </c>
      <c r="S425" s="195" t="s">
        <v>428</v>
      </c>
      <c r="T425" s="195"/>
      <c r="U425" s="160" t="s">
        <v>13</v>
      </c>
      <c r="Y425" s="161"/>
      <c r="Z425" s="161"/>
      <c r="AB425" s="162"/>
      <c r="AC425" s="170" t="str">
        <f t="shared" ref="AC425:AC432" si="126">IF(AB425=0,"N/A",(AB425-P425)/P425)</f>
        <v>N/A</v>
      </c>
      <c r="AD425" s="280"/>
    </row>
    <row r="426" spans="1:30" x14ac:dyDescent="0.25">
      <c r="A426" s="192" t="s">
        <v>768</v>
      </c>
      <c r="B426" s="202"/>
      <c r="C426" s="194">
        <v>669</v>
      </c>
      <c r="D426" s="166">
        <v>689</v>
      </c>
      <c r="E426" s="167">
        <f>+(D426-C426)/C426</f>
        <v>2.9895366218236172E-2</v>
      </c>
      <c r="F426" s="168">
        <f>D426</f>
        <v>689</v>
      </c>
      <c r="G426" s="169">
        <f>ROUNDUP(F426*1.03,1)</f>
        <v>709.7</v>
      </c>
      <c r="H426" s="167">
        <f>+(G426-F426)/F426</f>
        <v>3.0043541364296149E-2</v>
      </c>
      <c r="I426" s="168">
        <f>G426</f>
        <v>709.7</v>
      </c>
      <c r="J426" s="169">
        <f>ROUNDUP(I426*1.03,1)</f>
        <v>731</v>
      </c>
      <c r="K426" s="167">
        <f>+(J426-I426)/I426</f>
        <v>3.0012681414682194E-2</v>
      </c>
      <c r="L426" s="168">
        <f>J426</f>
        <v>731</v>
      </c>
      <c r="M426" s="169">
        <f>ROUNDUP(L426*1.05,0)</f>
        <v>768</v>
      </c>
      <c r="N426" s="167">
        <f>+(M426-L426)/L426</f>
        <v>5.0615595075239397E-2</v>
      </c>
      <c r="O426" s="168">
        <f>M426</f>
        <v>768</v>
      </c>
      <c r="P426" s="169">
        <f>ROUNDUP(O426*1.05,0)</f>
        <v>807</v>
      </c>
      <c r="Q426" s="169">
        <f>ROUNDUP(P426*1.3,1)</f>
        <v>1049.0999999999999</v>
      </c>
      <c r="R426" s="167">
        <f>+(Q426-P426)/P426</f>
        <v>0.29999999999999988</v>
      </c>
      <c r="S426" s="195" t="s">
        <v>428</v>
      </c>
      <c r="T426" s="195"/>
      <c r="U426" s="160" t="s">
        <v>13</v>
      </c>
      <c r="Y426" s="161"/>
      <c r="Z426" s="161"/>
      <c r="AB426" s="162"/>
      <c r="AC426" s="170" t="str">
        <f t="shared" si="126"/>
        <v>N/A</v>
      </c>
      <c r="AD426" s="280"/>
    </row>
    <row r="427" spans="1:30" ht="28.5" x14ac:dyDescent="0.25">
      <c r="A427" s="192" t="s">
        <v>769</v>
      </c>
      <c r="B427" s="193"/>
      <c r="C427" s="194">
        <v>896</v>
      </c>
      <c r="D427" s="166">
        <v>936</v>
      </c>
      <c r="E427" s="167">
        <f>+(D427-C427)/C427</f>
        <v>4.4642857142857144E-2</v>
      </c>
      <c r="F427" s="168">
        <f>D427</f>
        <v>936</v>
      </c>
      <c r="G427" s="169">
        <f>G428+G437</f>
        <v>961.4</v>
      </c>
      <c r="H427" s="167">
        <f>+(G427-F427)/F427</f>
        <v>2.7136752136752113E-2</v>
      </c>
      <c r="I427" s="168">
        <f>G427</f>
        <v>961.4</v>
      </c>
      <c r="J427" s="169">
        <f>J428+J437</f>
        <v>987.6</v>
      </c>
      <c r="K427" s="167">
        <f>+(J427-I427)/I427</f>
        <v>2.7251924277095951E-2</v>
      </c>
      <c r="L427" s="168">
        <f>J427</f>
        <v>987.6</v>
      </c>
      <c r="M427" s="169">
        <f>M428+M437</f>
        <v>1033</v>
      </c>
      <c r="N427" s="167">
        <f>+(M427-L427)/L427</f>
        <v>4.5970028351559312E-2</v>
      </c>
      <c r="O427" s="168">
        <f>M427</f>
        <v>1033</v>
      </c>
      <c r="P427" s="169">
        <f>P428+P437</f>
        <v>1081</v>
      </c>
      <c r="Q427" s="169">
        <f>ROUNDUP(P427*1.3,1)</f>
        <v>1405.3</v>
      </c>
      <c r="R427" s="167">
        <f>+(Q427-P427)/P427</f>
        <v>0.29999999999999993</v>
      </c>
      <c r="S427" s="195" t="s">
        <v>428</v>
      </c>
      <c r="T427" s="195"/>
      <c r="U427" s="160" t="s">
        <v>13</v>
      </c>
      <c r="Y427" s="161"/>
      <c r="Z427" s="161"/>
      <c r="AB427" s="162"/>
      <c r="AC427" s="170" t="str">
        <f t="shared" si="126"/>
        <v>N/A</v>
      </c>
      <c r="AD427" s="280"/>
    </row>
    <row r="428" spans="1:30" ht="28.5" x14ac:dyDescent="0.25">
      <c r="A428" s="192" t="s">
        <v>770</v>
      </c>
      <c r="B428" s="193"/>
      <c r="C428" s="194">
        <v>806</v>
      </c>
      <c r="D428" s="166">
        <v>846</v>
      </c>
      <c r="E428" s="167">
        <f>+(D428-C428)/C428</f>
        <v>4.9627791563275438E-2</v>
      </c>
      <c r="F428" s="168">
        <f>D428</f>
        <v>846</v>
      </c>
      <c r="G428" s="169">
        <f>ROUNDUP(F428*1.03,1)</f>
        <v>871.4</v>
      </c>
      <c r="H428" s="167">
        <f>+(G428-F428)/F428</f>
        <v>3.0023640661938508E-2</v>
      </c>
      <c r="I428" s="168">
        <f>G428</f>
        <v>871.4</v>
      </c>
      <c r="J428" s="169">
        <f>ROUNDUP(I428*1.03,1)</f>
        <v>897.6</v>
      </c>
      <c r="K428" s="167">
        <f>+(J428-I428)/I428</f>
        <v>3.0066559559329867E-2</v>
      </c>
      <c r="L428" s="168">
        <f>J428</f>
        <v>897.6</v>
      </c>
      <c r="M428" s="169">
        <f>ROUNDUP(L428*1.05,0)</f>
        <v>943</v>
      </c>
      <c r="N428" s="167">
        <f>+(M428-L428)/L428</f>
        <v>5.0579322638146143E-2</v>
      </c>
      <c r="O428" s="168">
        <f>M428</f>
        <v>943</v>
      </c>
      <c r="P428" s="169">
        <f>ROUNDUP(O428*1.05,0)</f>
        <v>991</v>
      </c>
      <c r="Q428" s="169">
        <f>ROUNDUP(P428*1.3,1)</f>
        <v>1288.3</v>
      </c>
      <c r="R428" s="167">
        <f>+(Q428-P428)/P428</f>
        <v>0.29999999999999993</v>
      </c>
      <c r="S428" s="195" t="s">
        <v>428</v>
      </c>
      <c r="T428" s="195"/>
      <c r="U428" s="160" t="s">
        <v>13</v>
      </c>
      <c r="Y428" s="161"/>
      <c r="Z428" s="161"/>
      <c r="AB428" s="162"/>
      <c r="AC428" s="170" t="str">
        <f t="shared" si="126"/>
        <v>N/A</v>
      </c>
      <c r="AD428" s="280"/>
    </row>
    <row r="429" spans="1:30" x14ac:dyDescent="0.25">
      <c r="A429" s="192" t="s">
        <v>771</v>
      </c>
      <c r="B429" s="202"/>
      <c r="C429" s="194" t="s">
        <v>52</v>
      </c>
      <c r="D429" s="194" t="s">
        <v>52</v>
      </c>
      <c r="E429" s="203"/>
      <c r="F429" s="422" t="s">
        <v>52</v>
      </c>
      <c r="G429" s="422" t="s">
        <v>52</v>
      </c>
      <c r="H429" s="167"/>
      <c r="I429" s="422" t="s">
        <v>52</v>
      </c>
      <c r="J429" s="422" t="s">
        <v>52</v>
      </c>
      <c r="K429" s="167"/>
      <c r="L429" s="422" t="s">
        <v>52</v>
      </c>
      <c r="M429" s="422" t="s">
        <v>52</v>
      </c>
      <c r="N429" s="167"/>
      <c r="O429" s="422" t="s">
        <v>52</v>
      </c>
      <c r="P429" s="422" t="s">
        <v>52</v>
      </c>
      <c r="Q429" s="422" t="s">
        <v>52</v>
      </c>
      <c r="R429" s="167" t="s">
        <v>52</v>
      </c>
      <c r="S429" s="195"/>
      <c r="T429" s="195"/>
      <c r="U429" s="160" t="s">
        <v>13</v>
      </c>
      <c r="Y429" s="161"/>
      <c r="Z429" s="161"/>
      <c r="AB429" s="162"/>
      <c r="AC429" s="170" t="str">
        <f t="shared" si="126"/>
        <v>N/A</v>
      </c>
      <c r="AD429" s="280"/>
    </row>
    <row r="430" spans="1:30" x14ac:dyDescent="0.25">
      <c r="A430" s="192" t="s">
        <v>772</v>
      </c>
      <c r="B430" s="202"/>
      <c r="C430" s="194" t="s">
        <v>52</v>
      </c>
      <c r="D430" s="194" t="s">
        <v>52</v>
      </c>
      <c r="E430" s="203"/>
      <c r="F430" s="422" t="s">
        <v>52</v>
      </c>
      <c r="G430" s="422" t="s">
        <v>52</v>
      </c>
      <c r="H430" s="167"/>
      <c r="I430" s="422" t="s">
        <v>52</v>
      </c>
      <c r="J430" s="422" t="s">
        <v>52</v>
      </c>
      <c r="K430" s="167"/>
      <c r="L430" s="422" t="s">
        <v>52</v>
      </c>
      <c r="M430" s="422" t="s">
        <v>52</v>
      </c>
      <c r="N430" s="167"/>
      <c r="O430" s="422" t="s">
        <v>52</v>
      </c>
      <c r="P430" s="422" t="s">
        <v>52</v>
      </c>
      <c r="Q430" s="422" t="s">
        <v>52</v>
      </c>
      <c r="R430" s="167" t="s">
        <v>52</v>
      </c>
      <c r="S430" s="195"/>
      <c r="T430" s="195"/>
      <c r="U430" s="160" t="s">
        <v>13</v>
      </c>
      <c r="Y430" s="161"/>
      <c r="Z430" s="161"/>
      <c r="AB430" s="162"/>
      <c r="AC430" s="170" t="str">
        <f t="shared" si="126"/>
        <v>N/A</v>
      </c>
      <c r="AD430" s="280"/>
    </row>
    <row r="431" spans="1:30" x14ac:dyDescent="0.25">
      <c r="A431" s="196"/>
      <c r="B431" s="197"/>
      <c r="C431" s="194"/>
      <c r="D431" s="382"/>
      <c r="E431" s="383"/>
      <c r="F431" s="422"/>
      <c r="G431" s="195"/>
      <c r="H431" s="383"/>
      <c r="I431" s="422"/>
      <c r="J431" s="195"/>
      <c r="K431" s="383"/>
      <c r="L431" s="422"/>
      <c r="M431" s="195"/>
      <c r="N431" s="383"/>
      <c r="O431" s="422"/>
      <c r="P431" s="195"/>
      <c r="Q431" s="195"/>
      <c r="R431" s="383"/>
      <c r="S431" s="195"/>
      <c r="T431" s="195"/>
      <c r="U431" s="210"/>
      <c r="Y431" s="161"/>
      <c r="Z431" s="161"/>
      <c r="AB431" s="162"/>
      <c r="AC431" s="170" t="str">
        <f t="shared" si="126"/>
        <v>N/A</v>
      </c>
      <c r="AD431" s="280"/>
    </row>
    <row r="432" spans="1:30" x14ac:dyDescent="0.25">
      <c r="A432" s="196"/>
      <c r="B432" s="197"/>
      <c r="C432" s="194"/>
      <c r="D432" s="382"/>
      <c r="E432" s="383"/>
      <c r="F432" s="422"/>
      <c r="G432" s="195"/>
      <c r="H432" s="383"/>
      <c r="I432" s="422"/>
      <c r="J432" s="195"/>
      <c r="K432" s="383"/>
      <c r="L432" s="422"/>
      <c r="M432" s="195"/>
      <c r="N432" s="383"/>
      <c r="O432" s="422"/>
      <c r="P432" s="195"/>
      <c r="Q432" s="195"/>
      <c r="R432" s="383"/>
      <c r="S432" s="195"/>
      <c r="T432" s="195"/>
      <c r="U432" s="210"/>
      <c r="Y432" s="161"/>
      <c r="Z432" s="161"/>
      <c r="AB432" s="162"/>
      <c r="AC432" s="170" t="str">
        <f t="shared" si="126"/>
        <v>N/A</v>
      </c>
      <c r="AD432" s="280"/>
    </row>
    <row r="433" spans="1:30" ht="15" x14ac:dyDescent="0.25">
      <c r="A433" s="207" t="s">
        <v>773</v>
      </c>
      <c r="B433" s="267"/>
      <c r="C433" s="194"/>
      <c r="D433" s="382"/>
      <c r="E433" s="383"/>
      <c r="F433" s="422"/>
      <c r="G433" s="195"/>
      <c r="H433" s="383"/>
      <c r="I433" s="422"/>
      <c r="J433" s="195"/>
      <c r="K433" s="383"/>
      <c r="L433" s="422"/>
      <c r="M433" s="195"/>
      <c r="N433" s="383"/>
      <c r="O433" s="422"/>
      <c r="P433" s="195"/>
      <c r="Q433" s="195"/>
      <c r="R433" s="383"/>
      <c r="S433" s="195"/>
      <c r="T433" s="195"/>
      <c r="U433" s="210"/>
      <c r="Y433" s="161"/>
      <c r="Z433" s="161"/>
      <c r="AB433" s="162"/>
      <c r="AC433" s="170"/>
      <c r="AD433" s="280"/>
    </row>
    <row r="434" spans="1:30" ht="27" customHeight="1" x14ac:dyDescent="0.25">
      <c r="A434" s="192" t="s">
        <v>774</v>
      </c>
      <c r="B434" s="193"/>
      <c r="C434" s="194">
        <v>334</v>
      </c>
      <c r="D434" s="166">
        <v>385</v>
      </c>
      <c r="E434" s="167">
        <f>+(D434-C434)/C434</f>
        <v>0.15269461077844312</v>
      </c>
      <c r="F434" s="168">
        <f>D434</f>
        <v>385</v>
      </c>
      <c r="G434" s="169">
        <f>ROUNDUP(F434*1.03,1)</f>
        <v>396.6</v>
      </c>
      <c r="H434" s="167">
        <f>+(G434-F434)/F434</f>
        <v>3.0129870129870191E-2</v>
      </c>
      <c r="I434" s="168">
        <f>G434</f>
        <v>396.6</v>
      </c>
      <c r="J434" s="169">
        <v>399</v>
      </c>
      <c r="K434" s="167">
        <f>+(J434-I434)/I434</f>
        <v>6.0514372163388225E-3</v>
      </c>
      <c r="L434" s="168">
        <f>J434</f>
        <v>399</v>
      </c>
      <c r="M434" s="169">
        <v>399</v>
      </c>
      <c r="N434" s="167">
        <f>+(M434-L434)/L434</f>
        <v>0</v>
      </c>
      <c r="O434" s="168">
        <f>M434</f>
        <v>399</v>
      </c>
      <c r="P434" s="169">
        <v>399</v>
      </c>
      <c r="Q434" s="169">
        <f>ROUNDUP(P434*1.3,1)</f>
        <v>518.70000000000005</v>
      </c>
      <c r="R434" s="167">
        <f>+(Q434-P434)/P434</f>
        <v>0.3000000000000001</v>
      </c>
      <c r="S434" s="195" t="s">
        <v>428</v>
      </c>
      <c r="T434" s="195"/>
      <c r="U434" s="160" t="s">
        <v>13</v>
      </c>
      <c r="Y434" s="161"/>
      <c r="Z434" s="314"/>
      <c r="AB434" s="162"/>
      <c r="AC434" s="170" t="str">
        <f>IF(AB434=0,"N/A",(AB434-P434)/P434)</f>
        <v>N/A</v>
      </c>
      <c r="AD434" s="280"/>
    </row>
    <row r="435" spans="1:30" x14ac:dyDescent="0.25">
      <c r="A435" s="196"/>
      <c r="B435" s="197"/>
      <c r="C435" s="194"/>
      <c r="D435" s="382"/>
      <c r="E435" s="383"/>
      <c r="F435" s="422"/>
      <c r="G435" s="195"/>
      <c r="H435" s="383"/>
      <c r="I435" s="422"/>
      <c r="J435" s="195"/>
      <c r="K435" s="383"/>
      <c r="L435" s="422"/>
      <c r="M435" s="195"/>
      <c r="N435" s="383"/>
      <c r="O435" s="422"/>
      <c r="P435" s="195"/>
      <c r="Q435" s="195"/>
      <c r="R435" s="383"/>
      <c r="S435" s="195"/>
      <c r="T435" s="195"/>
      <c r="U435" s="210"/>
      <c r="Y435" s="161"/>
      <c r="Z435" s="161"/>
      <c r="AB435" s="162"/>
      <c r="AC435" s="170" t="str">
        <f>IF(AB435=0,"N/A",(AB435-P435)/P435)</f>
        <v>N/A</v>
      </c>
      <c r="AD435" s="280"/>
    </row>
    <row r="436" spans="1:30" ht="15" x14ac:dyDescent="0.25">
      <c r="A436" s="207" t="s">
        <v>775</v>
      </c>
      <c r="B436" s="208"/>
      <c r="C436" s="194"/>
      <c r="D436" s="382"/>
      <c r="E436" s="383"/>
      <c r="F436" s="422"/>
      <c r="G436" s="195"/>
      <c r="H436" s="383"/>
      <c r="I436" s="422"/>
      <c r="J436" s="195"/>
      <c r="K436" s="383"/>
      <c r="L436" s="422"/>
      <c r="M436" s="195"/>
      <c r="N436" s="383"/>
      <c r="O436" s="422"/>
      <c r="P436" s="195"/>
      <c r="Q436" s="195"/>
      <c r="R436" s="383"/>
      <c r="S436" s="195"/>
      <c r="T436" s="195"/>
      <c r="U436" s="210"/>
      <c r="Y436" s="161"/>
      <c r="Z436" s="161"/>
      <c r="AB436" s="162"/>
      <c r="AC436" s="170"/>
      <c r="AD436" s="280"/>
    </row>
    <row r="437" spans="1:30" ht="28.5" x14ac:dyDescent="0.25">
      <c r="A437" s="192" t="s">
        <v>776</v>
      </c>
      <c r="B437" s="202"/>
      <c r="C437" s="194">
        <v>90</v>
      </c>
      <c r="D437" s="166">
        <v>90</v>
      </c>
      <c r="E437" s="167">
        <f>+(D437-C437)/C437</f>
        <v>0</v>
      </c>
      <c r="F437" s="168">
        <f>D437</f>
        <v>90</v>
      </c>
      <c r="G437" s="169">
        <f>F437</f>
        <v>90</v>
      </c>
      <c r="H437" s="167">
        <f>+(G437-F437)/F437</f>
        <v>0</v>
      </c>
      <c r="I437" s="168">
        <f>G437</f>
        <v>90</v>
      </c>
      <c r="J437" s="169">
        <f>I437</f>
        <v>90</v>
      </c>
      <c r="K437" s="167">
        <f>+(J437-I437)/I437</f>
        <v>0</v>
      </c>
      <c r="L437" s="168">
        <f>J437</f>
        <v>90</v>
      </c>
      <c r="M437" s="169">
        <f>L437</f>
        <v>90</v>
      </c>
      <c r="N437" s="167">
        <f>+(M437-L437)/L437</f>
        <v>0</v>
      </c>
      <c r="O437" s="168">
        <f>M437</f>
        <v>90</v>
      </c>
      <c r="P437" s="169">
        <f>O437</f>
        <v>90</v>
      </c>
      <c r="Q437" s="169">
        <f>ROUNDUP(P437*1.3,1)</f>
        <v>117</v>
      </c>
      <c r="R437" s="167">
        <f>+(Q437-P437)/P437</f>
        <v>0.3</v>
      </c>
      <c r="S437" s="195" t="s">
        <v>428</v>
      </c>
      <c r="T437" s="195"/>
      <c r="U437" s="230" t="s">
        <v>13</v>
      </c>
      <c r="W437" s="136" t="s">
        <v>777</v>
      </c>
      <c r="Y437" s="161"/>
      <c r="Z437" s="161"/>
      <c r="AB437" s="162"/>
      <c r="AC437" s="170" t="str">
        <f>IF(AB437=0,"N/A",(AB437-P437)/P437)</f>
        <v>N/A</v>
      </c>
      <c r="AD437" s="280"/>
    </row>
    <row r="438" spans="1:30" x14ac:dyDescent="0.25">
      <c r="A438" s="196"/>
      <c r="B438" s="197"/>
      <c r="C438" s="194"/>
      <c r="D438" s="166"/>
      <c r="E438" s="203"/>
      <c r="F438" s="422"/>
      <c r="G438" s="169"/>
      <c r="H438" s="203"/>
      <c r="I438" s="422"/>
      <c r="J438" s="169"/>
      <c r="K438" s="203"/>
      <c r="L438" s="422"/>
      <c r="M438" s="169"/>
      <c r="N438" s="203"/>
      <c r="O438" s="422"/>
      <c r="P438" s="169"/>
      <c r="Q438" s="169"/>
      <c r="R438" s="203"/>
      <c r="S438" s="195"/>
      <c r="T438" s="195"/>
      <c r="U438" s="210"/>
      <c r="Y438" s="161"/>
      <c r="Z438" s="161"/>
      <c r="AB438" s="162"/>
      <c r="AC438" s="170" t="str">
        <f>IF(AB438=0,"N/A",(AB438-P438)/P438)</f>
        <v>N/A</v>
      </c>
      <c r="AD438" s="280"/>
    </row>
    <row r="439" spans="1:30" ht="15" x14ac:dyDescent="0.25">
      <c r="A439" s="414" t="s">
        <v>778</v>
      </c>
      <c r="B439" s="197"/>
      <c r="C439" s="194"/>
      <c r="D439" s="166"/>
      <c r="E439" s="203"/>
      <c r="F439" s="422"/>
      <c r="G439" s="169"/>
      <c r="H439" s="203"/>
      <c r="I439" s="422"/>
      <c r="J439" s="169"/>
      <c r="K439" s="203"/>
      <c r="L439" s="422"/>
      <c r="M439" s="169"/>
      <c r="N439" s="203"/>
      <c r="O439" s="422"/>
      <c r="P439" s="169"/>
      <c r="Q439" s="169"/>
      <c r="R439" s="203"/>
      <c r="S439" s="195"/>
      <c r="T439" s="195"/>
      <c r="U439" s="210"/>
      <c r="Y439" s="161"/>
      <c r="Z439" s="161"/>
      <c r="AB439" s="162"/>
      <c r="AC439" s="170"/>
      <c r="AD439" s="280"/>
    </row>
    <row r="440" spans="1:30" x14ac:dyDescent="0.25">
      <c r="A440" s="196" t="s">
        <v>779</v>
      </c>
      <c r="B440" s="197"/>
      <c r="C440" s="422" t="s">
        <v>478</v>
      </c>
      <c r="D440" s="166">
        <v>350</v>
      </c>
      <c r="E440" s="203"/>
      <c r="F440" s="168">
        <f>D440</f>
        <v>350</v>
      </c>
      <c r="G440" s="169">
        <f>ROUNDUP(F440*1.03,1)</f>
        <v>360.5</v>
      </c>
      <c r="H440" s="167">
        <f>+(G440-F440)/F440</f>
        <v>0.03</v>
      </c>
      <c r="I440" s="168">
        <f>G440</f>
        <v>360.5</v>
      </c>
      <c r="J440" s="169">
        <f>ROUNDUP(I440*1.03,1)</f>
        <v>371.40000000000003</v>
      </c>
      <c r="K440" s="167">
        <f>+(J440-I440)/I440</f>
        <v>3.0235783633841981E-2</v>
      </c>
      <c r="L440" s="168">
        <f>J440</f>
        <v>371.40000000000003</v>
      </c>
      <c r="M440" s="169">
        <f>ROUNDUP(L440*1.03,0)</f>
        <v>383</v>
      </c>
      <c r="N440" s="167">
        <f>+(M440-L440)/L440</f>
        <v>3.123317178244471E-2</v>
      </c>
      <c r="O440" s="168">
        <f>M440</f>
        <v>383</v>
      </c>
      <c r="P440" s="169">
        <f>ROUNDUP(O440*1.03,0)</f>
        <v>395</v>
      </c>
      <c r="Q440" s="169">
        <f>ROUNDUP(P440*1.3,1)</f>
        <v>513.5</v>
      </c>
      <c r="R440" s="167">
        <f>+(Q440-P440)/P440</f>
        <v>0.3</v>
      </c>
      <c r="S440" s="195" t="s">
        <v>428</v>
      </c>
      <c r="T440" s="195"/>
      <c r="U440" s="230" t="s">
        <v>13</v>
      </c>
      <c r="Y440" s="161"/>
      <c r="Z440" s="161"/>
      <c r="AB440" s="162"/>
      <c r="AC440" s="170" t="str">
        <f>IF(AB440=0,"N/A",(AB440-P440)/P440)</f>
        <v>N/A</v>
      </c>
      <c r="AD440" s="280"/>
    </row>
    <row r="441" spans="1:30" x14ac:dyDescent="0.25">
      <c r="A441" s="196" t="s">
        <v>780</v>
      </c>
      <c r="B441" s="197"/>
      <c r="C441" s="422" t="s">
        <v>478</v>
      </c>
      <c r="D441" s="166">
        <v>350</v>
      </c>
      <c r="E441" s="203"/>
      <c r="F441" s="168">
        <f>D441</f>
        <v>350</v>
      </c>
      <c r="G441" s="169">
        <f>ROUNDUP(F441*1.03,1)</f>
        <v>360.5</v>
      </c>
      <c r="H441" s="167">
        <f>+(G441-F441)/F441</f>
        <v>0.03</v>
      </c>
      <c r="I441" s="168">
        <f>G441</f>
        <v>360.5</v>
      </c>
      <c r="J441" s="169">
        <f>ROUNDUP(I441*1.03,1)</f>
        <v>371.40000000000003</v>
      </c>
      <c r="K441" s="167">
        <f>+(J441-I441)/I441</f>
        <v>3.0235783633841981E-2</v>
      </c>
      <c r="L441" s="168">
        <f>J441</f>
        <v>371.40000000000003</v>
      </c>
      <c r="M441" s="169">
        <f>ROUNDUP(L441*1.03,0)</f>
        <v>383</v>
      </c>
      <c r="N441" s="167">
        <f>+(M441-L441)/L441</f>
        <v>3.123317178244471E-2</v>
      </c>
      <c r="O441" s="168">
        <f>M441</f>
        <v>383</v>
      </c>
      <c r="P441" s="169">
        <f>ROUNDUP(O441*1.03,0)</f>
        <v>395</v>
      </c>
      <c r="Q441" s="169">
        <f>ROUNDUP(P441*1.3,1)</f>
        <v>513.5</v>
      </c>
      <c r="R441" s="167">
        <f>+(Q441-P441)/P441</f>
        <v>0.3</v>
      </c>
      <c r="S441" s="195" t="s">
        <v>428</v>
      </c>
      <c r="T441" s="195"/>
      <c r="U441" s="230" t="s">
        <v>13</v>
      </c>
      <c r="Y441" s="161"/>
      <c r="Z441" s="161"/>
      <c r="AB441" s="162"/>
      <c r="AC441" s="170" t="str">
        <f>IF(AB441=0,"N/A",(AB441-P441)/P441)</f>
        <v>N/A</v>
      </c>
      <c r="AD441" s="280"/>
    </row>
    <row r="442" spans="1:30" x14ac:dyDescent="0.25">
      <c r="A442" s="196"/>
      <c r="B442" s="197"/>
      <c r="C442" s="194"/>
      <c r="D442" s="382"/>
      <c r="E442" s="383"/>
      <c r="F442" s="422"/>
      <c r="G442" s="195"/>
      <c r="H442" s="383"/>
      <c r="I442" s="422"/>
      <c r="J442" s="195"/>
      <c r="K442" s="383"/>
      <c r="L442" s="422"/>
      <c r="M442" s="195"/>
      <c r="N442" s="383"/>
      <c r="O442" s="422"/>
      <c r="P442" s="195"/>
      <c r="Q442" s="195"/>
      <c r="R442" s="383"/>
      <c r="S442" s="195"/>
      <c r="T442" s="195"/>
      <c r="U442" s="210"/>
      <c r="Y442" s="161"/>
      <c r="Z442" s="161"/>
      <c r="AB442" s="162"/>
      <c r="AC442" s="170" t="str">
        <f>IF(AB442=0,"N/A",(AB442-P442)/P442)</f>
        <v>N/A</v>
      </c>
      <c r="AD442" s="280"/>
    </row>
    <row r="443" spans="1:30" ht="15" x14ac:dyDescent="0.25">
      <c r="A443" s="207" t="s">
        <v>781</v>
      </c>
      <c r="B443" s="208"/>
      <c r="C443" s="194"/>
      <c r="D443" s="382"/>
      <c r="E443" s="383"/>
      <c r="F443" s="422"/>
      <c r="G443" s="195"/>
      <c r="H443" s="383"/>
      <c r="I443" s="422"/>
      <c r="J443" s="195"/>
      <c r="K443" s="383"/>
      <c r="L443" s="422"/>
      <c r="M443" s="195"/>
      <c r="N443" s="383"/>
      <c r="O443" s="422"/>
      <c r="P443" s="195"/>
      <c r="Q443" s="195"/>
      <c r="R443" s="383"/>
      <c r="S443" s="195"/>
      <c r="T443" s="195"/>
      <c r="U443" s="210"/>
      <c r="Y443" s="161"/>
      <c r="Z443" s="161"/>
      <c r="AB443" s="162"/>
      <c r="AC443" s="170"/>
      <c r="AD443" s="280"/>
    </row>
    <row r="444" spans="1:30" x14ac:dyDescent="0.25">
      <c r="A444" s="192" t="s">
        <v>782</v>
      </c>
      <c r="B444" s="202"/>
      <c r="C444" s="194">
        <v>114</v>
      </c>
      <c r="D444" s="166">
        <v>117</v>
      </c>
      <c r="E444" s="167">
        <f>+(D444-C444)/C444</f>
        <v>2.6315789473684209E-2</v>
      </c>
      <c r="F444" s="168">
        <f>D444</f>
        <v>117</v>
      </c>
      <c r="G444" s="169">
        <f>ROUNDUP(F444*1.03,1)</f>
        <v>120.6</v>
      </c>
      <c r="H444" s="167">
        <f>+(G444-F444)/F444</f>
        <v>3.0769230769230722E-2</v>
      </c>
      <c r="I444" s="168">
        <f>G444</f>
        <v>120.6</v>
      </c>
      <c r="J444" s="169">
        <f>ROUNDUP(I444*1.03,1)</f>
        <v>124.3</v>
      </c>
      <c r="K444" s="167">
        <f>+(J444-I444)/I444</f>
        <v>3.0679933665008315E-2</v>
      </c>
      <c r="L444" s="168">
        <f>J444</f>
        <v>124.3</v>
      </c>
      <c r="M444" s="169">
        <f>ROUNDUP(L444*1.05,0)</f>
        <v>131</v>
      </c>
      <c r="N444" s="167">
        <f>+(M444-L444)/L444</f>
        <v>5.3901850362027375E-2</v>
      </c>
      <c r="O444" s="168">
        <f>M444</f>
        <v>131</v>
      </c>
      <c r="P444" s="169">
        <f>ROUNDUP(O444*1.05,0)</f>
        <v>138</v>
      </c>
      <c r="Q444" s="169">
        <f>ROUNDUP(P444*1.3,1)</f>
        <v>179.4</v>
      </c>
      <c r="R444" s="167">
        <f>+(Q444-P444)/P444</f>
        <v>0.30000000000000004</v>
      </c>
      <c r="S444" s="195" t="s">
        <v>428</v>
      </c>
      <c r="T444" s="195"/>
      <c r="U444" s="160" t="s">
        <v>13</v>
      </c>
      <c r="Y444" s="161"/>
      <c r="Z444" s="161"/>
      <c r="AB444" s="162"/>
      <c r="AC444" s="170" t="str">
        <f>IF(AB444=0,"N/A",(AB444-P444)/P444)</f>
        <v>N/A</v>
      </c>
      <c r="AD444" s="280"/>
    </row>
    <row r="445" spans="1:30" x14ac:dyDescent="0.25">
      <c r="A445" s="196"/>
      <c r="B445" s="197"/>
      <c r="C445" s="194"/>
      <c r="D445" s="382"/>
      <c r="E445" s="383"/>
      <c r="F445" s="422"/>
      <c r="G445" s="195"/>
      <c r="H445" s="383"/>
      <c r="I445" s="422"/>
      <c r="J445" s="195"/>
      <c r="K445" s="383"/>
      <c r="L445" s="422"/>
      <c r="M445" s="195"/>
      <c r="N445" s="383"/>
      <c r="O445" s="422"/>
      <c r="P445" s="195"/>
      <c r="Q445" s="195"/>
      <c r="R445" s="383"/>
      <c r="S445" s="195"/>
      <c r="T445" s="195"/>
      <c r="U445" s="210"/>
      <c r="Y445" s="161"/>
      <c r="Z445" s="161"/>
      <c r="AB445" s="162"/>
      <c r="AC445" s="170"/>
      <c r="AD445" s="280"/>
    </row>
    <row r="446" spans="1:30" ht="15" x14ac:dyDescent="0.25">
      <c r="A446" s="207" t="s">
        <v>783</v>
      </c>
      <c r="B446" s="208"/>
      <c r="C446" s="194"/>
      <c r="D446" s="382"/>
      <c r="E446" s="383"/>
      <c r="F446" s="422"/>
      <c r="G446" s="195"/>
      <c r="H446" s="383"/>
      <c r="I446" s="422"/>
      <c r="J446" s="195"/>
      <c r="K446" s="383"/>
      <c r="L446" s="422"/>
      <c r="M446" s="195"/>
      <c r="N446" s="383"/>
      <c r="O446" s="422"/>
      <c r="P446" s="195"/>
      <c r="Q446" s="195"/>
      <c r="R446" s="383"/>
      <c r="S446" s="195"/>
      <c r="T446" s="195"/>
      <c r="U446" s="210"/>
      <c r="Y446" s="161"/>
      <c r="Z446" s="161"/>
      <c r="AB446" s="162"/>
      <c r="AC446" s="170"/>
      <c r="AD446" s="280"/>
    </row>
    <row r="447" spans="1:30" x14ac:dyDescent="0.25">
      <c r="A447" s="192" t="s">
        <v>784</v>
      </c>
      <c r="B447" s="202"/>
      <c r="C447" s="194" t="s">
        <v>52</v>
      </c>
      <c r="D447" s="194" t="s">
        <v>52</v>
      </c>
      <c r="E447" s="203"/>
      <c r="F447" s="422" t="s">
        <v>52</v>
      </c>
      <c r="G447" s="422" t="s">
        <v>52</v>
      </c>
      <c r="H447" s="203"/>
      <c r="I447" s="422" t="s">
        <v>52</v>
      </c>
      <c r="J447" s="422" t="s">
        <v>52</v>
      </c>
      <c r="K447" s="203"/>
      <c r="L447" s="422" t="s">
        <v>52</v>
      </c>
      <c r="M447" s="422" t="s">
        <v>52</v>
      </c>
      <c r="N447" s="203"/>
      <c r="O447" s="422" t="s">
        <v>52</v>
      </c>
      <c r="P447" s="422" t="s">
        <v>52</v>
      </c>
      <c r="Q447" s="422" t="s">
        <v>52</v>
      </c>
      <c r="R447" s="422" t="s">
        <v>52</v>
      </c>
      <c r="S447" s="195"/>
      <c r="T447" s="195"/>
      <c r="U447" s="160" t="s">
        <v>13</v>
      </c>
      <c r="Y447" s="161"/>
      <c r="Z447" s="161"/>
      <c r="AB447" s="162"/>
      <c r="AC447" s="170" t="str">
        <f>IF(AB447=0,"N/A",(AB447-P447)/P447)</f>
        <v>N/A</v>
      </c>
      <c r="AD447" s="280"/>
    </row>
    <row r="448" spans="1:30" x14ac:dyDescent="0.25">
      <c r="A448" s="192" t="s">
        <v>785</v>
      </c>
      <c r="B448" s="202"/>
      <c r="C448" s="194">
        <v>44</v>
      </c>
      <c r="D448" s="166">
        <v>45</v>
      </c>
      <c r="E448" s="167">
        <f>+(D448-C448)/C448</f>
        <v>2.2727272727272728E-2</v>
      </c>
      <c r="F448" s="168">
        <f>D448</f>
        <v>45</v>
      </c>
      <c r="G448" s="169">
        <f>ROUNDUP(F448*1.03,1)</f>
        <v>46.4</v>
      </c>
      <c r="H448" s="167">
        <f>+(G448-F448)/F448</f>
        <v>3.1111111111111079E-2</v>
      </c>
      <c r="I448" s="168">
        <f>G448</f>
        <v>46.4</v>
      </c>
      <c r="J448" s="169">
        <f>ROUNDUP(I448*1.03,1)</f>
        <v>47.800000000000004</v>
      </c>
      <c r="K448" s="167">
        <f>+(J448-I448)/I448</f>
        <v>3.0172413793103571E-2</v>
      </c>
      <c r="L448" s="168">
        <f>J448</f>
        <v>47.800000000000004</v>
      </c>
      <c r="M448" s="169">
        <f>ROUNDUP(L448*1.03,1)</f>
        <v>49.300000000000004</v>
      </c>
      <c r="N448" s="167">
        <f>+(M448-L448)/L448</f>
        <v>3.1380753138075312E-2</v>
      </c>
      <c r="O448" s="168">
        <f>M448</f>
        <v>49.300000000000004</v>
      </c>
      <c r="P448" s="169">
        <f>ROUNDUP(O448*1.03,1)</f>
        <v>50.800000000000004</v>
      </c>
      <c r="Q448" s="169">
        <f>ROUNDUP(P448*1.3,1)</f>
        <v>66.099999999999994</v>
      </c>
      <c r="R448" s="167">
        <f>+(Q448-P448)/P448</f>
        <v>0.30118110236220452</v>
      </c>
      <c r="S448" s="195" t="s">
        <v>428</v>
      </c>
      <c r="T448" s="195"/>
      <c r="U448" s="160" t="s">
        <v>13</v>
      </c>
      <c r="Y448" s="161"/>
      <c r="Z448" s="161"/>
      <c r="AB448" s="162"/>
      <c r="AC448" s="170" t="str">
        <f>IF(AB448=0,"N/A",(AB448-P448)/P448)</f>
        <v>N/A</v>
      </c>
      <c r="AD448" s="280"/>
    </row>
    <row r="449" spans="1:30" x14ac:dyDescent="0.25">
      <c r="A449" s="192" t="s">
        <v>786</v>
      </c>
      <c r="B449" s="202"/>
      <c r="C449" s="194">
        <v>23</v>
      </c>
      <c r="D449" s="166">
        <v>24</v>
      </c>
      <c r="E449" s="167">
        <f>+(D449-C449)/C449</f>
        <v>4.3478260869565216E-2</v>
      </c>
      <c r="F449" s="168">
        <f>D449</f>
        <v>24</v>
      </c>
      <c r="G449" s="169">
        <f>ROUNDUP(F449*1.03,1)</f>
        <v>24.8</v>
      </c>
      <c r="H449" s="167">
        <f>+(G449-F449)/F449</f>
        <v>3.3333333333333361E-2</v>
      </c>
      <c r="I449" s="168">
        <f>G449</f>
        <v>24.8</v>
      </c>
      <c r="J449" s="169">
        <f>ROUNDUP(I449*1.03,1)</f>
        <v>25.6</v>
      </c>
      <c r="K449" s="167">
        <f>+(J449-I449)/I449</f>
        <v>3.2258064516129059E-2</v>
      </c>
      <c r="L449" s="168">
        <f>J449</f>
        <v>25.6</v>
      </c>
      <c r="M449" s="169">
        <f>ROUNDUP(L449*1.03,1)</f>
        <v>26.400000000000002</v>
      </c>
      <c r="N449" s="167">
        <f>+(M449-L449)/L449</f>
        <v>3.1250000000000028E-2</v>
      </c>
      <c r="O449" s="168">
        <f>M449</f>
        <v>26.400000000000002</v>
      </c>
      <c r="P449" s="169">
        <f>ROUNDUP(O449*1.03,1)</f>
        <v>27.200000000000003</v>
      </c>
      <c r="Q449" s="169">
        <f>ROUNDUP(P449*1.3,1)</f>
        <v>35.4</v>
      </c>
      <c r="R449" s="167">
        <f>+(Q449-P449)/P449</f>
        <v>0.30147058823529393</v>
      </c>
      <c r="S449" s="195" t="s">
        <v>428</v>
      </c>
      <c r="T449" s="195"/>
      <c r="U449" s="230" t="s">
        <v>13</v>
      </c>
      <c r="Y449" s="161"/>
      <c r="Z449" s="161"/>
      <c r="AB449" s="162"/>
      <c r="AC449" s="170" t="str">
        <f>IF(AB449=0,"N/A",(AB449-P449)/P449)</f>
        <v>N/A</v>
      </c>
      <c r="AD449" s="280"/>
    </row>
    <row r="450" spans="1:30" x14ac:dyDescent="0.25">
      <c r="A450" s="196"/>
      <c r="B450" s="197"/>
      <c r="C450" s="194"/>
      <c r="D450" s="166"/>
      <c r="E450" s="203"/>
      <c r="F450" s="422"/>
      <c r="G450" s="169"/>
      <c r="H450" s="203"/>
      <c r="I450" s="422"/>
      <c r="J450" s="169"/>
      <c r="K450" s="203"/>
      <c r="L450" s="422"/>
      <c r="M450" s="169"/>
      <c r="N450" s="203"/>
      <c r="O450" s="422"/>
      <c r="P450" s="169"/>
      <c r="Q450" s="169"/>
      <c r="R450" s="203"/>
      <c r="S450" s="195"/>
      <c r="T450" s="195"/>
      <c r="U450" s="266"/>
      <c r="Y450" s="161"/>
      <c r="Z450" s="161"/>
      <c r="AB450" s="162"/>
      <c r="AC450" s="170"/>
      <c r="AD450" s="280"/>
    </row>
    <row r="451" spans="1:30" ht="15" x14ac:dyDescent="0.25">
      <c r="A451" s="414" t="s">
        <v>787</v>
      </c>
      <c r="B451" s="197"/>
      <c r="C451" s="194"/>
      <c r="D451" s="166"/>
      <c r="E451" s="203"/>
      <c r="F451" s="422"/>
      <c r="G451" s="169"/>
      <c r="H451" s="203"/>
      <c r="I451" s="422"/>
      <c r="J451" s="169"/>
      <c r="K451" s="203"/>
      <c r="L451" s="422"/>
      <c r="M451" s="169"/>
      <c r="N451" s="203"/>
      <c r="O451" s="422"/>
      <c r="P451" s="169"/>
      <c r="Q451" s="169"/>
      <c r="R451" s="203"/>
      <c r="S451" s="195"/>
      <c r="T451" s="195"/>
      <c r="U451" s="266"/>
      <c r="Y451" s="161"/>
      <c r="Z451" s="161"/>
      <c r="AB451" s="162"/>
      <c r="AC451" s="170"/>
      <c r="AD451" s="280"/>
    </row>
    <row r="452" spans="1:30" x14ac:dyDescent="0.25">
      <c r="A452" s="196" t="s">
        <v>788</v>
      </c>
      <c r="B452" s="197"/>
      <c r="C452" s="422" t="s">
        <v>478</v>
      </c>
      <c r="D452" s="194" t="s">
        <v>52</v>
      </c>
      <c r="E452" s="203"/>
      <c r="F452" s="422" t="s">
        <v>52</v>
      </c>
      <c r="G452" s="422" t="s">
        <v>52</v>
      </c>
      <c r="H452" s="203"/>
      <c r="I452" s="422" t="s">
        <v>52</v>
      </c>
      <c r="J452" s="422" t="s">
        <v>52</v>
      </c>
      <c r="K452" s="203"/>
      <c r="L452" s="422" t="s">
        <v>52</v>
      </c>
      <c r="M452" s="422" t="s">
        <v>52</v>
      </c>
      <c r="N452" s="203"/>
      <c r="O452" s="422" t="s">
        <v>52</v>
      </c>
      <c r="P452" s="422" t="s">
        <v>52</v>
      </c>
      <c r="Q452" s="422" t="s">
        <v>52</v>
      </c>
      <c r="R452" s="422" t="s">
        <v>52</v>
      </c>
      <c r="S452" s="195"/>
      <c r="T452" s="195"/>
      <c r="U452" s="266"/>
      <c r="Y452" s="161"/>
      <c r="Z452" s="161"/>
      <c r="AB452" s="162"/>
      <c r="AC452" s="170" t="str">
        <f>IF(AB452=0,"N/A",(AB452-P452)/P452)</f>
        <v>N/A</v>
      </c>
      <c r="AD452" s="280"/>
    </row>
    <row r="453" spans="1:30" x14ac:dyDescent="0.25">
      <c r="A453" s="196" t="s">
        <v>789</v>
      </c>
      <c r="B453" s="197"/>
      <c r="C453" s="422" t="s">
        <v>478</v>
      </c>
      <c r="D453" s="166">
        <v>8</v>
      </c>
      <c r="E453" s="203"/>
      <c r="F453" s="168">
        <f>D453</f>
        <v>8</v>
      </c>
      <c r="G453" s="169">
        <f>ROUNDUP(F453*1.03,1)</f>
        <v>8.2999999999999989</v>
      </c>
      <c r="H453" s="167">
        <f>+(G453-F453)/F453</f>
        <v>3.7499999999999867E-2</v>
      </c>
      <c r="I453" s="168">
        <f>G453</f>
        <v>8.2999999999999989</v>
      </c>
      <c r="J453" s="169">
        <f>ROUNDUP(I453*1.03,1)</f>
        <v>8.6</v>
      </c>
      <c r="K453" s="167">
        <f>+(J453-I453)/I453</f>
        <v>3.6144578313253101E-2</v>
      </c>
      <c r="L453" s="168">
        <f>J453</f>
        <v>8.6</v>
      </c>
      <c r="M453" s="169">
        <f>ROUNDUP(L453*1.03,1)</f>
        <v>8.9</v>
      </c>
      <c r="N453" s="167">
        <f>+(M453-L453)/L453</f>
        <v>3.4883720930232641E-2</v>
      </c>
      <c r="O453" s="168">
        <f>M453</f>
        <v>8.9</v>
      </c>
      <c r="P453" s="169">
        <f>ROUNDUP(O453*1.03,1)</f>
        <v>9.1999999999999993</v>
      </c>
      <c r="Q453" s="169">
        <f>ROUNDUP(P453*1.3,1)</f>
        <v>12</v>
      </c>
      <c r="R453" s="167">
        <f>+(Q453-P453)/P453</f>
        <v>0.3043478260869566</v>
      </c>
      <c r="S453" s="195" t="s">
        <v>428</v>
      </c>
      <c r="T453" s="195"/>
      <c r="U453" s="230" t="s">
        <v>13</v>
      </c>
      <c r="Y453" s="161"/>
      <c r="Z453" s="161"/>
      <c r="AB453" s="162"/>
      <c r="AC453" s="170" t="str">
        <f>IF(AB453=0,"N/A",(AB453-P453)/P453)</f>
        <v>N/A</v>
      </c>
      <c r="AD453" s="280"/>
    </row>
    <row r="454" spans="1:30" x14ac:dyDescent="0.25">
      <c r="A454" s="196" t="s">
        <v>790</v>
      </c>
      <c r="B454" s="197"/>
      <c r="C454" s="422" t="s">
        <v>478</v>
      </c>
      <c r="D454" s="166">
        <v>16</v>
      </c>
      <c r="E454" s="203"/>
      <c r="F454" s="168">
        <f>D454</f>
        <v>16</v>
      </c>
      <c r="G454" s="169">
        <f>ROUNDUP(F454*1.03,1)</f>
        <v>16.5</v>
      </c>
      <c r="H454" s="167">
        <f>+(G454-F454)/F454</f>
        <v>3.125E-2</v>
      </c>
      <c r="I454" s="168">
        <f>G454</f>
        <v>16.5</v>
      </c>
      <c r="J454" s="169">
        <f>ROUNDUP(I454*1.03,1)</f>
        <v>17</v>
      </c>
      <c r="K454" s="167">
        <f>+(J454-I454)/I454</f>
        <v>3.0303030303030304E-2</v>
      </c>
      <c r="L454" s="168">
        <f>J454</f>
        <v>17</v>
      </c>
      <c r="M454" s="169">
        <f>ROUNDUP(L454*1.03,1)</f>
        <v>17.600000000000001</v>
      </c>
      <c r="N454" s="167">
        <f>+(M454-L454)/L454</f>
        <v>3.5294117647058906E-2</v>
      </c>
      <c r="O454" s="168">
        <f>M454</f>
        <v>17.600000000000001</v>
      </c>
      <c r="P454" s="169">
        <f>ROUNDUP(O454*1.03,1)</f>
        <v>18.200000000000003</v>
      </c>
      <c r="Q454" s="169">
        <f>ROUNDUP(P454*1.3,1)</f>
        <v>23.700000000000003</v>
      </c>
      <c r="R454" s="167">
        <f>+(Q454-P454)/P454</f>
        <v>0.30219780219780212</v>
      </c>
      <c r="S454" s="195" t="s">
        <v>428</v>
      </c>
      <c r="T454" s="195"/>
      <c r="U454" s="230" t="s">
        <v>13</v>
      </c>
      <c r="Y454" s="161"/>
      <c r="Z454" s="161"/>
      <c r="AB454" s="162"/>
      <c r="AC454" s="170" t="str">
        <f>IF(AB454=0,"N/A",(AB454-P454)/P454)</f>
        <v>N/A</v>
      </c>
      <c r="AD454" s="280"/>
    </row>
    <row r="455" spans="1:30" x14ac:dyDescent="0.25">
      <c r="A455" s="196" t="s">
        <v>791</v>
      </c>
      <c r="B455" s="197"/>
      <c r="C455" s="422" t="s">
        <v>478</v>
      </c>
      <c r="D455" s="166">
        <v>36</v>
      </c>
      <c r="E455" s="203"/>
      <c r="F455" s="168">
        <f>D455</f>
        <v>36</v>
      </c>
      <c r="G455" s="169">
        <f>ROUNDUP(F455*1.03,1)</f>
        <v>37.1</v>
      </c>
      <c r="H455" s="167">
        <f>+(G455-F455)/F455</f>
        <v>3.0555555555555596E-2</v>
      </c>
      <c r="I455" s="168">
        <f>G455</f>
        <v>37.1</v>
      </c>
      <c r="J455" s="169">
        <f>ROUNDUP(I455*1.03,1)</f>
        <v>38.300000000000004</v>
      </c>
      <c r="K455" s="167">
        <f>+(J455-I455)/I455</f>
        <v>3.2345013477089027E-2</v>
      </c>
      <c r="L455" s="168">
        <f>J455</f>
        <v>38.300000000000004</v>
      </c>
      <c r="M455" s="169">
        <f>ROUNDUP(L455*1.03,1)</f>
        <v>39.5</v>
      </c>
      <c r="N455" s="167">
        <f>+(M455-L455)/L455</f>
        <v>3.1331592689294925E-2</v>
      </c>
      <c r="O455" s="168">
        <f>M455</f>
        <v>39.5</v>
      </c>
      <c r="P455" s="169">
        <f>ROUNDUP(O455*1.03,1)</f>
        <v>40.700000000000003</v>
      </c>
      <c r="Q455" s="169">
        <f>ROUNDUP(P455*1.3,1)</f>
        <v>53</v>
      </c>
      <c r="R455" s="167">
        <f>+(Q455-P455)/P455</f>
        <v>0.3022113022113021</v>
      </c>
      <c r="S455" s="195" t="s">
        <v>428</v>
      </c>
      <c r="T455" s="195"/>
      <c r="U455" s="230" t="s">
        <v>13</v>
      </c>
      <c r="Y455" s="161"/>
      <c r="Z455" s="161"/>
      <c r="AB455" s="162"/>
      <c r="AC455" s="170" t="str">
        <f>IF(AB455=0,"N/A",(AB455-P455)/P455)</f>
        <v>N/A</v>
      </c>
      <c r="AD455" s="280"/>
    </row>
    <row r="456" spans="1:30" x14ac:dyDescent="0.25">
      <c r="A456" s="196"/>
      <c r="B456" s="197"/>
      <c r="C456" s="194"/>
      <c r="D456" s="166"/>
      <c r="E456" s="203"/>
      <c r="F456" s="422"/>
      <c r="G456" s="169"/>
      <c r="H456" s="203"/>
      <c r="I456" s="422"/>
      <c r="J456" s="169"/>
      <c r="K456" s="203"/>
      <c r="L456" s="422"/>
      <c r="M456" s="169"/>
      <c r="N456" s="203"/>
      <c r="O456" s="422"/>
      <c r="P456" s="169"/>
      <c r="Q456" s="169"/>
      <c r="R456" s="203"/>
      <c r="S456" s="195"/>
      <c r="T456" s="195"/>
      <c r="U456" s="266"/>
      <c r="Y456" s="161"/>
      <c r="Z456" s="161"/>
      <c r="AB456" s="162"/>
      <c r="AC456" s="170"/>
      <c r="AD456" s="280"/>
    </row>
    <row r="457" spans="1:30" x14ac:dyDescent="0.25">
      <c r="A457" s="196"/>
      <c r="B457" s="197"/>
      <c r="C457" s="194"/>
      <c r="D457" s="382"/>
      <c r="E457" s="383"/>
      <c r="F457" s="422"/>
      <c r="G457" s="195"/>
      <c r="H457" s="383"/>
      <c r="I457" s="422"/>
      <c r="J457" s="195"/>
      <c r="K457" s="383"/>
      <c r="L457" s="422"/>
      <c r="M457" s="195"/>
      <c r="N457" s="383"/>
      <c r="O457" s="422"/>
      <c r="P457" s="195"/>
      <c r="Q457" s="195"/>
      <c r="R457" s="383"/>
      <c r="S457" s="195"/>
      <c r="T457" s="195"/>
      <c r="U457" s="210"/>
      <c r="Y457" s="161"/>
      <c r="Z457" s="161"/>
      <c r="AB457" s="162"/>
      <c r="AC457" s="170"/>
      <c r="AD457" s="280"/>
    </row>
    <row r="458" spans="1:30" ht="15" x14ac:dyDescent="0.25">
      <c r="A458" s="207" t="s">
        <v>792</v>
      </c>
      <c r="B458" s="208"/>
      <c r="C458" s="194"/>
      <c r="D458" s="382"/>
      <c r="E458" s="383"/>
      <c r="F458" s="422"/>
      <c r="G458" s="195"/>
      <c r="H458" s="383"/>
      <c r="I458" s="422"/>
      <c r="J458" s="195"/>
      <c r="K458" s="383"/>
      <c r="L458" s="422"/>
      <c r="M458" s="195"/>
      <c r="N458" s="383"/>
      <c r="O458" s="422"/>
      <c r="P458" s="195"/>
      <c r="Q458" s="195"/>
      <c r="R458" s="383"/>
      <c r="S458" s="195"/>
      <c r="T458" s="195"/>
      <c r="U458" s="210"/>
      <c r="Y458" s="161"/>
      <c r="Z458" s="161"/>
      <c r="AB458" s="162"/>
      <c r="AC458" s="170"/>
      <c r="AD458" s="280"/>
    </row>
    <row r="459" spans="1:30" x14ac:dyDescent="0.25">
      <c r="A459" s="192" t="s">
        <v>793</v>
      </c>
      <c r="B459" s="202"/>
      <c r="C459" s="194">
        <v>101</v>
      </c>
      <c r="D459" s="166">
        <v>104</v>
      </c>
      <c r="E459" s="167">
        <f>+(D459-C459)/C459</f>
        <v>2.9702970297029702E-2</v>
      </c>
      <c r="F459" s="168">
        <f>D459</f>
        <v>104</v>
      </c>
      <c r="G459" s="169">
        <f>ROUNDUP(F459*1.03,1)</f>
        <v>107.19999999999999</v>
      </c>
      <c r="H459" s="167">
        <f>+(G459-F459)/F459</f>
        <v>3.076923076923066E-2</v>
      </c>
      <c r="I459" s="168">
        <f>G459</f>
        <v>107.19999999999999</v>
      </c>
      <c r="J459" s="169">
        <f>ROUNDUP(I459*1.03,1)</f>
        <v>110.5</v>
      </c>
      <c r="K459" s="167">
        <f>+(J459-I459)/I459</f>
        <v>3.0783582089552348E-2</v>
      </c>
      <c r="L459" s="168">
        <f>J459</f>
        <v>110.5</v>
      </c>
      <c r="M459" s="169">
        <f>ROUNDUP(L459*1.03,1)</f>
        <v>113.89999999999999</v>
      </c>
      <c r="N459" s="167">
        <f>+(M459-L459)/L459</f>
        <v>3.0769230769230691E-2</v>
      </c>
      <c r="O459" s="168">
        <f>M459</f>
        <v>113.89999999999999</v>
      </c>
      <c r="P459" s="169">
        <f>ROUNDUP(O459*1.03,1)</f>
        <v>117.39999999999999</v>
      </c>
      <c r="Q459" s="169">
        <f>ROUNDUP(P459*1.3,1)</f>
        <v>152.69999999999999</v>
      </c>
      <c r="R459" s="167">
        <f>+(Q459-P459)/P459</f>
        <v>0.30068143100511074</v>
      </c>
      <c r="S459" s="195" t="s">
        <v>371</v>
      </c>
      <c r="T459" s="195"/>
      <c r="U459" s="160" t="s">
        <v>13</v>
      </c>
      <c r="Y459" s="161"/>
      <c r="Z459" s="161"/>
      <c r="AB459" s="162"/>
      <c r="AC459" s="170" t="str">
        <f>IF(AB459=0,"N/A",(AB459-P459)/P459)</f>
        <v>N/A</v>
      </c>
      <c r="AD459" s="280"/>
    </row>
    <row r="460" spans="1:30" x14ac:dyDescent="0.25">
      <c r="A460" s="192" t="s">
        <v>794</v>
      </c>
      <c r="B460" s="202"/>
      <c r="C460" s="194">
        <v>152</v>
      </c>
      <c r="D460" s="166">
        <v>156</v>
      </c>
      <c r="E460" s="167">
        <f>+(D460-C460)/C460</f>
        <v>2.6315789473684209E-2</v>
      </c>
      <c r="F460" s="168">
        <f>D460</f>
        <v>156</v>
      </c>
      <c r="G460" s="169">
        <f>ROUNDUP(F460*1.03,1)</f>
        <v>160.69999999999999</v>
      </c>
      <c r="H460" s="167">
        <f>+(G460-F460)/F460</f>
        <v>3.0128205128205056E-2</v>
      </c>
      <c r="I460" s="168">
        <f>G460</f>
        <v>160.69999999999999</v>
      </c>
      <c r="J460" s="169">
        <f>ROUNDUP(I460*1.03,1)</f>
        <v>165.6</v>
      </c>
      <c r="K460" s="167">
        <f>+(J460-I460)/I460</f>
        <v>3.0491599253266995E-2</v>
      </c>
      <c r="L460" s="168">
        <f>J460</f>
        <v>165.6</v>
      </c>
      <c r="M460" s="169">
        <f>ROUNDUP(L460*1.03,1)</f>
        <v>170.6</v>
      </c>
      <c r="N460" s="167">
        <f>+(M460-L460)/L460</f>
        <v>3.0193236714975848E-2</v>
      </c>
      <c r="O460" s="168">
        <f>M460</f>
        <v>170.6</v>
      </c>
      <c r="P460" s="169">
        <f>ROUNDUP(O460*1.03,1)</f>
        <v>175.79999999999998</v>
      </c>
      <c r="Q460" s="169">
        <f>ROUNDUP(P460*1.3,1)</f>
        <v>228.6</v>
      </c>
      <c r="R460" s="167">
        <f>+(Q460-P460)/P460</f>
        <v>0.30034129692832773</v>
      </c>
      <c r="S460" s="195" t="s">
        <v>371</v>
      </c>
      <c r="T460" s="195"/>
      <c r="U460" s="160" t="s">
        <v>13</v>
      </c>
      <c r="Y460" s="161"/>
      <c r="Z460" s="161"/>
      <c r="AB460" s="162"/>
      <c r="AC460" s="170" t="str">
        <f>IF(AB460=0,"N/A",(AB460-P460)/P460)</f>
        <v>N/A</v>
      </c>
      <c r="AD460" s="280"/>
    </row>
    <row r="461" spans="1:30" x14ac:dyDescent="0.25">
      <c r="A461" s="192" t="s">
        <v>795</v>
      </c>
      <c r="B461" s="202"/>
      <c r="C461" s="194">
        <v>208</v>
      </c>
      <c r="D461" s="166">
        <v>224</v>
      </c>
      <c r="E461" s="167">
        <f>+(D461-C461)/C461</f>
        <v>7.6923076923076927E-2</v>
      </c>
      <c r="F461" s="168">
        <f>D461</f>
        <v>224</v>
      </c>
      <c r="G461" s="169">
        <f>ROUNDUP(F461*1.03,1)</f>
        <v>230.79999999999998</v>
      </c>
      <c r="H461" s="167">
        <f>+(G461-F461)/F461</f>
        <v>3.0357142857142781E-2</v>
      </c>
      <c r="I461" s="168">
        <f>G461</f>
        <v>230.79999999999998</v>
      </c>
      <c r="J461" s="169">
        <f>ROUNDUP(I461*1.03,1)</f>
        <v>237.79999999999998</v>
      </c>
      <c r="K461" s="167">
        <f>+(J461-I461)/I461</f>
        <v>3.0329289428076257E-2</v>
      </c>
      <c r="L461" s="168">
        <f>J461</f>
        <v>237.79999999999998</v>
      </c>
      <c r="M461" s="169">
        <f>ROUNDUP(L461*1.03,1)</f>
        <v>245</v>
      </c>
      <c r="N461" s="167">
        <f>+(M461-L461)/L461</f>
        <v>3.0277544154751965E-2</v>
      </c>
      <c r="O461" s="168">
        <f>M461</f>
        <v>245</v>
      </c>
      <c r="P461" s="169">
        <f>ROUNDUP(O461*1.03,1)</f>
        <v>252.4</v>
      </c>
      <c r="Q461" s="169">
        <f>ROUNDUP(P461*1.3,1)</f>
        <v>328.20000000000005</v>
      </c>
      <c r="R461" s="167">
        <f>+(Q461-P461)/P461</f>
        <v>0.30031695721077667</v>
      </c>
      <c r="S461" s="195" t="s">
        <v>371</v>
      </c>
      <c r="T461" s="195"/>
      <c r="U461" s="160" t="s">
        <v>13</v>
      </c>
      <c r="Y461" s="161"/>
      <c r="Z461" s="161"/>
      <c r="AB461" s="162"/>
      <c r="AC461" s="170" t="str">
        <f>IF(AB461=0,"N/A",(AB461-P461)/P461)</f>
        <v>N/A</v>
      </c>
      <c r="AD461" s="280"/>
    </row>
    <row r="462" spans="1:30" x14ac:dyDescent="0.25">
      <c r="A462" s="192" t="s">
        <v>796</v>
      </c>
      <c r="B462" s="202"/>
      <c r="C462" s="194">
        <v>54</v>
      </c>
      <c r="D462" s="166">
        <v>56</v>
      </c>
      <c r="E462" s="167">
        <f>+(D462-C462)/C462</f>
        <v>3.7037037037037035E-2</v>
      </c>
      <c r="F462" s="168">
        <f>D462</f>
        <v>56</v>
      </c>
      <c r="G462" s="169">
        <f>ROUNDUP(F462*1.03,1)</f>
        <v>57.7</v>
      </c>
      <c r="H462" s="167">
        <f>+(G462-F462)/F462</f>
        <v>3.0357142857142909E-2</v>
      </c>
      <c r="I462" s="168">
        <f>G462</f>
        <v>57.7</v>
      </c>
      <c r="J462" s="169">
        <f>ROUNDUP(I462*1.03,1)</f>
        <v>59.5</v>
      </c>
      <c r="K462" s="167">
        <f>+(J462-I462)/I462</f>
        <v>3.1195840554592669E-2</v>
      </c>
      <c r="L462" s="168">
        <f>J462</f>
        <v>59.5</v>
      </c>
      <c r="M462" s="169">
        <f>ROUNDUP(L462*1.03,1)</f>
        <v>61.300000000000004</v>
      </c>
      <c r="N462" s="167">
        <f>+(M462-L462)/L462</f>
        <v>3.0252100840336207E-2</v>
      </c>
      <c r="O462" s="168">
        <f>M462</f>
        <v>61.300000000000004</v>
      </c>
      <c r="P462" s="169">
        <f>ROUNDUP(O462*1.03,1)</f>
        <v>63.2</v>
      </c>
      <c r="Q462" s="169">
        <f>ROUNDUP(P462*1.3,1)</f>
        <v>82.199999999999989</v>
      </c>
      <c r="R462" s="167">
        <f>+(Q462-P462)/P462</f>
        <v>0.30063291139240483</v>
      </c>
      <c r="S462" s="195" t="s">
        <v>371</v>
      </c>
      <c r="T462" s="195"/>
      <c r="U462" s="160" t="s">
        <v>13</v>
      </c>
      <c r="Y462" s="161"/>
      <c r="Z462" s="161"/>
      <c r="AB462" s="162"/>
      <c r="AC462" s="170" t="str">
        <f>IF(AB462=0,"N/A",(AB462-P462)/P462)</f>
        <v>N/A</v>
      </c>
      <c r="AD462" s="280"/>
    </row>
    <row r="463" spans="1:30" x14ac:dyDescent="0.25">
      <c r="A463" s="196"/>
      <c r="B463" s="197"/>
      <c r="C463" s="194"/>
      <c r="D463" s="382"/>
      <c r="E463" s="383"/>
      <c r="F463" s="194"/>
      <c r="G463" s="382"/>
      <c r="H463" s="383"/>
      <c r="I463" s="194"/>
      <c r="J463" s="382"/>
      <c r="K463" s="383"/>
      <c r="L463" s="194"/>
      <c r="M463" s="382"/>
      <c r="N463" s="383"/>
      <c r="O463" s="194"/>
      <c r="P463" s="382"/>
      <c r="Q463" s="382"/>
      <c r="R463" s="383"/>
      <c r="S463" s="195"/>
      <c r="T463" s="195"/>
      <c r="U463" s="210"/>
      <c r="Y463" s="161"/>
      <c r="Z463" s="161"/>
      <c r="AB463" s="162"/>
      <c r="AC463" s="170"/>
      <c r="AD463" s="280"/>
    </row>
    <row r="464" spans="1:30" ht="15" x14ac:dyDescent="0.25">
      <c r="A464" s="207" t="s">
        <v>797</v>
      </c>
      <c r="B464" s="208"/>
      <c r="C464" s="194"/>
      <c r="D464" s="382"/>
      <c r="E464" s="383"/>
      <c r="F464" s="194"/>
      <c r="G464" s="382"/>
      <c r="H464" s="383"/>
      <c r="I464" s="194"/>
      <c r="J464" s="382"/>
      <c r="K464" s="383"/>
      <c r="L464" s="194"/>
      <c r="M464" s="382"/>
      <c r="N464" s="383"/>
      <c r="O464" s="194"/>
      <c r="P464" s="382"/>
      <c r="Q464" s="382"/>
      <c r="R464" s="383"/>
      <c r="S464" s="195"/>
      <c r="T464" s="195"/>
      <c r="U464" s="210"/>
      <c r="Y464" s="161"/>
      <c r="Z464" s="161"/>
      <c r="AB464" s="162"/>
      <c r="AC464" s="170"/>
      <c r="AD464" s="280"/>
    </row>
    <row r="465" spans="1:30" x14ac:dyDescent="0.25">
      <c r="A465" s="192" t="s">
        <v>798</v>
      </c>
      <c r="B465" s="202"/>
      <c r="C465" s="194">
        <v>27</v>
      </c>
      <c r="D465" s="166">
        <v>28</v>
      </c>
      <c r="E465" s="167">
        <f>+(D465-C465)/C465</f>
        <v>3.7037037037037035E-2</v>
      </c>
      <c r="F465" s="168">
        <f>D465</f>
        <v>28</v>
      </c>
      <c r="G465" s="169">
        <f>ROUNDUP(F465*1.03,1)</f>
        <v>28.900000000000002</v>
      </c>
      <c r="H465" s="167">
        <f>+(G465-F465)/F465</f>
        <v>3.2142857142857216E-2</v>
      </c>
      <c r="I465" s="168">
        <f>G465</f>
        <v>28.900000000000002</v>
      </c>
      <c r="J465" s="169">
        <f>ROUNDUP(I465*1.03,1)</f>
        <v>29.8</v>
      </c>
      <c r="K465" s="167">
        <f>+(J465-I465)/I465</f>
        <v>3.1141868512110676E-2</v>
      </c>
      <c r="L465" s="168">
        <f>J465</f>
        <v>29.8</v>
      </c>
      <c r="M465" s="169">
        <f>ROUNDUP(L465*1.03,1)</f>
        <v>30.700000000000003</v>
      </c>
      <c r="N465" s="167">
        <f>+(M465-L465)/L465</f>
        <v>3.0201342281879266E-2</v>
      </c>
      <c r="O465" s="168">
        <f>M465</f>
        <v>30.700000000000003</v>
      </c>
      <c r="P465" s="169">
        <f>ROUNDUP(O465*1.03,1)</f>
        <v>31.700000000000003</v>
      </c>
      <c r="Q465" s="169">
        <f>ROUNDUP(P465*1.3,1)</f>
        <v>41.300000000000004</v>
      </c>
      <c r="R465" s="167">
        <f>+(Q465-P465)/P465</f>
        <v>0.30283911671924291</v>
      </c>
      <c r="S465" s="195" t="s">
        <v>371</v>
      </c>
      <c r="T465" s="195"/>
      <c r="U465" s="160" t="s">
        <v>13</v>
      </c>
      <c r="Y465" s="161"/>
      <c r="Z465" s="161"/>
      <c r="AB465" s="162"/>
      <c r="AC465" s="170" t="str">
        <f>IF(AB465=0,"N/A",(AB465-P465)/P465)</f>
        <v>N/A</v>
      </c>
      <c r="AD465" s="280"/>
    </row>
    <row r="466" spans="1:30" x14ac:dyDescent="0.25">
      <c r="A466" s="192" t="s">
        <v>799</v>
      </c>
      <c r="B466" s="202"/>
      <c r="C466" s="194">
        <v>39</v>
      </c>
      <c r="D466" s="166">
        <v>40</v>
      </c>
      <c r="E466" s="167">
        <f>+(D466-C466)/C466</f>
        <v>2.564102564102564E-2</v>
      </c>
      <c r="F466" s="168">
        <f>D466</f>
        <v>40</v>
      </c>
      <c r="G466" s="169">
        <f>ROUNDUP(F466*1.03,1)</f>
        <v>41.2</v>
      </c>
      <c r="H466" s="167">
        <f>+(G466-F466)/F466</f>
        <v>3.0000000000000072E-2</v>
      </c>
      <c r="I466" s="168">
        <f>G466</f>
        <v>41.2</v>
      </c>
      <c r="J466" s="169">
        <f>ROUNDUP(I466*1.03,1)</f>
        <v>42.5</v>
      </c>
      <c r="K466" s="167">
        <f>+(J466-I466)/I466</f>
        <v>3.1553398058252358E-2</v>
      </c>
      <c r="L466" s="168">
        <f>J466</f>
        <v>42.5</v>
      </c>
      <c r="M466" s="169">
        <f>ROUNDUP(L466*1.03,1)</f>
        <v>43.800000000000004</v>
      </c>
      <c r="N466" s="167">
        <f>+(M466-L466)/L466</f>
        <v>3.0588235294117746E-2</v>
      </c>
      <c r="O466" s="168">
        <f>M466</f>
        <v>43.800000000000004</v>
      </c>
      <c r="P466" s="169">
        <f>ROUNDUP(O466*1.03,1)</f>
        <v>45.2</v>
      </c>
      <c r="Q466" s="169">
        <f>ROUNDUP(P466*1.3,1)</f>
        <v>58.800000000000004</v>
      </c>
      <c r="R466" s="167">
        <f>+(Q466-P466)/P466</f>
        <v>0.30088495575221241</v>
      </c>
      <c r="S466" s="195" t="s">
        <v>371</v>
      </c>
      <c r="T466" s="195"/>
      <c r="U466" s="160" t="s">
        <v>13</v>
      </c>
      <c r="Y466" s="161"/>
      <c r="Z466" s="161"/>
      <c r="AB466" s="162"/>
      <c r="AC466" s="170" t="str">
        <f>IF(AB466=0,"N/A",(AB466-P466)/P466)</f>
        <v>N/A</v>
      </c>
      <c r="AD466" s="280"/>
    </row>
    <row r="467" spans="1:30" x14ac:dyDescent="0.25">
      <c r="A467" s="192" t="s">
        <v>800</v>
      </c>
      <c r="B467" s="202"/>
      <c r="C467" s="198">
        <v>67</v>
      </c>
      <c r="D467" s="225">
        <v>69</v>
      </c>
      <c r="E467" s="167">
        <f>+(D467-C467)/C467</f>
        <v>2.9850746268656716E-2</v>
      </c>
      <c r="F467" s="168">
        <f>D467</f>
        <v>69</v>
      </c>
      <c r="G467" s="169">
        <f>ROUNDUP(F467*1.03,1)</f>
        <v>71.099999999999994</v>
      </c>
      <c r="H467" s="167">
        <f>+(G467-F467)/F467</f>
        <v>3.043478260869557E-2</v>
      </c>
      <c r="I467" s="168">
        <f>G467</f>
        <v>71.099999999999994</v>
      </c>
      <c r="J467" s="169">
        <f>ROUNDUP(I467*1.03,1)</f>
        <v>73.3</v>
      </c>
      <c r="K467" s="167">
        <f>+(J467-I467)/I467</f>
        <v>3.0942334739803137E-2</v>
      </c>
      <c r="L467" s="168">
        <f>J467</f>
        <v>73.3</v>
      </c>
      <c r="M467" s="169">
        <f>ROUNDUP(L467*1.03,1)</f>
        <v>75.5</v>
      </c>
      <c r="N467" s="167">
        <f>+(M467-L467)/L467</f>
        <v>3.0013642564802222E-2</v>
      </c>
      <c r="O467" s="168">
        <f>M467</f>
        <v>75.5</v>
      </c>
      <c r="P467" s="169">
        <f>ROUNDUP(O467*1.03,1)</f>
        <v>77.8</v>
      </c>
      <c r="Q467" s="169">
        <f>ROUNDUP(P467*1.3,1)</f>
        <v>101.19999999999999</v>
      </c>
      <c r="R467" s="167">
        <f>+(Q467-P467)/P467</f>
        <v>0.300771208226221</v>
      </c>
      <c r="S467" s="195" t="s">
        <v>371</v>
      </c>
      <c r="T467" s="195"/>
      <c r="U467" s="230" t="s">
        <v>13</v>
      </c>
      <c r="Y467" s="161"/>
      <c r="Z467" s="161"/>
      <c r="AB467" s="162"/>
      <c r="AC467" s="170" t="str">
        <f>IF(AB467=0,"N/A",(AB467-P467)/P467)</f>
        <v>N/A</v>
      </c>
      <c r="AD467" s="280"/>
    </row>
    <row r="468" spans="1:30" x14ac:dyDescent="0.25">
      <c r="A468" s="192" t="s">
        <v>796</v>
      </c>
      <c r="B468" s="202"/>
      <c r="C468" s="194">
        <v>54</v>
      </c>
      <c r="D468" s="166">
        <v>56</v>
      </c>
      <c r="E468" s="167">
        <f>+(D468-C468)/C468</f>
        <v>3.7037037037037035E-2</v>
      </c>
      <c r="F468" s="168">
        <f>D468</f>
        <v>56</v>
      </c>
      <c r="G468" s="169">
        <f>ROUNDUP(F468*1.03,1)</f>
        <v>57.7</v>
      </c>
      <c r="H468" s="167">
        <f>+(G468-F468)/F468</f>
        <v>3.0357142857142909E-2</v>
      </c>
      <c r="I468" s="168">
        <f>G468</f>
        <v>57.7</v>
      </c>
      <c r="J468" s="169">
        <f>ROUNDUP(I468*1.03,1)</f>
        <v>59.5</v>
      </c>
      <c r="K468" s="167">
        <f>+(J468-I468)/I468</f>
        <v>3.1195840554592669E-2</v>
      </c>
      <c r="L468" s="168">
        <f>J468</f>
        <v>59.5</v>
      </c>
      <c r="M468" s="169">
        <f>ROUNDUP(L468*1.03,1)</f>
        <v>61.300000000000004</v>
      </c>
      <c r="N468" s="167">
        <f>+(M468-L468)/L468</f>
        <v>3.0252100840336207E-2</v>
      </c>
      <c r="O468" s="168">
        <f>M468</f>
        <v>61.300000000000004</v>
      </c>
      <c r="P468" s="169">
        <f>ROUNDUP(O468*1.03,1)</f>
        <v>63.2</v>
      </c>
      <c r="Q468" s="169">
        <f>ROUNDUP(P468*1.3,1)</f>
        <v>82.199999999999989</v>
      </c>
      <c r="R468" s="167">
        <f>+(Q468-P468)/P468</f>
        <v>0.30063291139240483</v>
      </c>
      <c r="S468" s="195" t="s">
        <v>371</v>
      </c>
      <c r="T468" s="195"/>
      <c r="U468" s="266" t="s">
        <v>13</v>
      </c>
      <c r="Y468" s="161"/>
      <c r="Z468" s="161"/>
      <c r="AB468" s="162"/>
      <c r="AC468" s="170" t="str">
        <f>IF(AB468=0,"N/A",(AB468-P468)/P468)</f>
        <v>N/A</v>
      </c>
      <c r="AD468" s="280"/>
    </row>
    <row r="469" spans="1:30" x14ac:dyDescent="0.25">
      <c r="A469" s="196"/>
      <c r="B469" s="197"/>
      <c r="C469" s="194"/>
      <c r="D469" s="166"/>
      <c r="E469" s="203"/>
      <c r="F469" s="422"/>
      <c r="G469" s="169"/>
      <c r="H469" s="203"/>
      <c r="I469" s="422"/>
      <c r="J469" s="169"/>
      <c r="K469" s="203"/>
      <c r="L469" s="422"/>
      <c r="M469" s="169"/>
      <c r="N469" s="203"/>
      <c r="O469" s="422"/>
      <c r="P469" s="169"/>
      <c r="Q469" s="169"/>
      <c r="R469" s="203"/>
      <c r="S469" s="195"/>
      <c r="T469" s="195"/>
      <c r="U469" s="266"/>
      <c r="Y469" s="161"/>
      <c r="Z469" s="161"/>
      <c r="AB469" s="162"/>
      <c r="AC469" s="170"/>
      <c r="AD469" s="280"/>
    </row>
    <row r="470" spans="1:30" ht="15" x14ac:dyDescent="0.25">
      <c r="A470" s="414" t="s">
        <v>801</v>
      </c>
      <c r="B470" s="197"/>
      <c r="C470" s="194"/>
      <c r="D470" s="166"/>
      <c r="E470" s="203"/>
      <c r="F470" s="422"/>
      <c r="G470" s="169"/>
      <c r="H470" s="203"/>
      <c r="I470" s="422"/>
      <c r="J470" s="169"/>
      <c r="K470" s="203"/>
      <c r="L470" s="422"/>
      <c r="M470" s="169"/>
      <c r="N470" s="203"/>
      <c r="O470" s="422"/>
      <c r="P470" s="169"/>
      <c r="Q470" s="169"/>
      <c r="R470" s="512"/>
      <c r="S470" s="513"/>
      <c r="T470" s="513"/>
      <c r="U470" s="514"/>
      <c r="V470" s="515"/>
      <c r="W470" s="516"/>
      <c r="X470" s="516"/>
      <c r="Y470" s="517"/>
      <c r="Z470" s="517"/>
      <c r="AA470" s="515"/>
      <c r="AB470" s="518"/>
      <c r="AC470" s="519"/>
      <c r="AD470" s="520"/>
    </row>
    <row r="471" spans="1:30" x14ac:dyDescent="0.25">
      <c r="A471" s="196" t="s">
        <v>802</v>
      </c>
      <c r="B471" s="197"/>
      <c r="C471" s="194"/>
      <c r="D471" s="166"/>
      <c r="E471" s="203"/>
      <c r="F471" s="422"/>
      <c r="G471" s="169"/>
      <c r="H471" s="203"/>
      <c r="I471" s="422"/>
      <c r="J471" s="169"/>
      <c r="K471" s="203"/>
      <c r="L471" s="422"/>
      <c r="M471" s="169"/>
      <c r="N471" s="203"/>
      <c r="O471" s="422"/>
      <c r="P471" s="169" t="s">
        <v>434</v>
      </c>
      <c r="Q471" s="169">
        <v>35</v>
      </c>
      <c r="R471" s="512"/>
      <c r="S471" s="513"/>
      <c r="T471" s="513"/>
      <c r="U471" s="514"/>
      <c r="V471" s="515"/>
      <c r="W471" s="516"/>
      <c r="X471" s="516"/>
      <c r="Y471" s="517"/>
      <c r="Z471" s="517"/>
      <c r="AA471" s="515"/>
      <c r="AB471" s="518"/>
      <c r="AC471" s="519"/>
      <c r="AD471" s="520" t="s">
        <v>434</v>
      </c>
    </row>
    <row r="472" spans="1:30" x14ac:dyDescent="0.25">
      <c r="A472" s="196" t="s">
        <v>803</v>
      </c>
      <c r="B472" s="197"/>
      <c r="C472" s="194"/>
      <c r="D472" s="166"/>
      <c r="E472" s="203"/>
      <c r="F472" s="422"/>
      <c r="G472" s="169"/>
      <c r="H472" s="203"/>
      <c r="I472" s="422"/>
      <c r="J472" s="169"/>
      <c r="K472" s="203"/>
      <c r="L472" s="422"/>
      <c r="M472" s="169"/>
      <c r="N472" s="203"/>
      <c r="O472" s="422"/>
      <c r="P472" s="169" t="s">
        <v>434</v>
      </c>
      <c r="Q472" s="169">
        <v>35</v>
      </c>
      <c r="R472" s="512"/>
      <c r="S472" s="513"/>
      <c r="T472" s="513"/>
      <c r="U472" s="514"/>
      <c r="V472" s="515"/>
      <c r="W472" s="516"/>
      <c r="X472" s="516"/>
      <c r="Y472" s="517"/>
      <c r="Z472" s="517"/>
      <c r="AA472" s="515"/>
      <c r="AB472" s="518"/>
      <c r="AC472" s="519"/>
      <c r="AD472" s="520" t="s">
        <v>434</v>
      </c>
    </row>
    <row r="473" spans="1:30" x14ac:dyDescent="0.25">
      <c r="A473" s="196"/>
      <c r="B473" s="197"/>
      <c r="C473" s="194"/>
      <c r="D473" s="166"/>
      <c r="E473" s="203"/>
      <c r="F473" s="422"/>
      <c r="G473" s="169"/>
      <c r="H473" s="203"/>
      <c r="I473" s="422"/>
      <c r="J473" s="169"/>
      <c r="K473" s="203"/>
      <c r="L473" s="422"/>
      <c r="M473" s="169"/>
      <c r="N473" s="203"/>
      <c r="O473" s="422"/>
      <c r="P473" s="169"/>
      <c r="Q473" s="169"/>
      <c r="R473" s="203"/>
      <c r="S473" s="195"/>
      <c r="T473" s="195"/>
      <c r="U473" s="266"/>
      <c r="Y473" s="161"/>
      <c r="Z473" s="161"/>
      <c r="AB473" s="162"/>
      <c r="AC473" s="170"/>
      <c r="AD473" s="280"/>
    </row>
    <row r="474" spans="1:30" ht="15" x14ac:dyDescent="0.25">
      <c r="A474" s="414" t="s">
        <v>1559</v>
      </c>
      <c r="B474" s="197"/>
      <c r="C474" s="194"/>
      <c r="D474" s="382"/>
      <c r="E474" s="203"/>
      <c r="F474" s="422"/>
      <c r="G474" s="195"/>
      <c r="H474" s="203"/>
      <c r="I474" s="422"/>
      <c r="J474" s="195"/>
      <c r="K474" s="203"/>
      <c r="L474" s="422"/>
      <c r="M474" s="195"/>
      <c r="N474" s="203"/>
      <c r="O474" s="422"/>
      <c r="P474" s="195"/>
      <c r="Q474" s="195"/>
      <c r="R474" s="203"/>
      <c r="S474" s="195"/>
      <c r="T474" s="195"/>
      <c r="U474" s="266"/>
      <c r="Y474" s="161"/>
      <c r="Z474" s="161"/>
      <c r="AB474" s="162"/>
      <c r="AC474" s="170"/>
      <c r="AD474" s="280"/>
    </row>
    <row r="475" spans="1:30" x14ac:dyDescent="0.25">
      <c r="A475" s="196" t="s">
        <v>804</v>
      </c>
      <c r="B475" s="197"/>
      <c r="C475" s="422" t="s">
        <v>478</v>
      </c>
      <c r="D475" s="194">
        <v>60</v>
      </c>
      <c r="E475" s="203"/>
      <c r="F475" s="168">
        <f t="shared" ref="F475:F485" si="127">D475</f>
        <v>60</v>
      </c>
      <c r="G475" s="169">
        <f t="shared" ref="G475:G485" si="128">ROUNDUP(F475*1.03,1)</f>
        <v>61.8</v>
      </c>
      <c r="H475" s="167">
        <f t="shared" ref="H475:H485" si="129">+(G475-F475)/F475</f>
        <v>2.9999999999999954E-2</v>
      </c>
      <c r="I475" s="168">
        <f t="shared" ref="I475:I485" si="130">G475</f>
        <v>61.8</v>
      </c>
      <c r="J475" s="169">
        <f t="shared" ref="J475:J485" si="131">ROUNDUP(I475*1.03,1)</f>
        <v>63.7</v>
      </c>
      <c r="K475" s="167">
        <f t="shared" ref="K475:K485" si="132">+(J475-I475)/I475</f>
        <v>3.0744336569579381E-2</v>
      </c>
      <c r="L475" s="168">
        <f t="shared" ref="L475:L485" si="133">J475</f>
        <v>63.7</v>
      </c>
      <c r="M475" s="169">
        <f t="shared" ref="M475:M485" si="134">ROUNDUP(L475*1.03,1)</f>
        <v>65.699999999999989</v>
      </c>
      <c r="N475" s="167">
        <f t="shared" ref="N475:N485" si="135">+(M475-L475)/L475</f>
        <v>3.1397174254316887E-2</v>
      </c>
      <c r="O475" s="168">
        <f t="shared" ref="O475:O485" si="136">M475</f>
        <v>65.699999999999989</v>
      </c>
      <c r="P475" s="169">
        <f t="shared" ref="P475:P485" si="137">ROUNDUP(O475*1.03,1)</f>
        <v>67.699999999999989</v>
      </c>
      <c r="Q475" s="169">
        <f t="shared" ref="Q475:Q485" si="138">ROUNDUP(P475*1.3,1)</f>
        <v>88.1</v>
      </c>
      <c r="R475" s="167">
        <f t="shared" ref="R475:R485" si="139">+(Q475-P475)/P475</f>
        <v>0.30132939438700163</v>
      </c>
      <c r="S475" s="195" t="s">
        <v>266</v>
      </c>
      <c r="T475" s="195"/>
      <c r="U475" s="266" t="s">
        <v>13</v>
      </c>
      <c r="Y475" s="161"/>
      <c r="Z475" s="314"/>
      <c r="AB475" s="162"/>
      <c r="AC475" s="170" t="str">
        <f t="shared" ref="AC475:AC485" si="140">IF(AB475=0,"N/A",(AB475-P475)/P475)</f>
        <v>N/A</v>
      </c>
      <c r="AD475" s="280"/>
    </row>
    <row r="476" spans="1:30" x14ac:dyDescent="0.25">
      <c r="A476" s="196" t="s">
        <v>805</v>
      </c>
      <c r="B476" s="197"/>
      <c r="C476" s="422" t="s">
        <v>478</v>
      </c>
      <c r="D476" s="194">
        <v>50</v>
      </c>
      <c r="E476" s="203"/>
      <c r="F476" s="168">
        <f t="shared" si="127"/>
        <v>50</v>
      </c>
      <c r="G476" s="169">
        <f t="shared" si="128"/>
        <v>51.5</v>
      </c>
      <c r="H476" s="167">
        <f t="shared" si="129"/>
        <v>0.03</v>
      </c>
      <c r="I476" s="168">
        <f t="shared" si="130"/>
        <v>51.5</v>
      </c>
      <c r="J476" s="169">
        <f t="shared" si="131"/>
        <v>53.1</v>
      </c>
      <c r="K476" s="167">
        <f t="shared" si="132"/>
        <v>3.106796116504857E-2</v>
      </c>
      <c r="L476" s="168">
        <f t="shared" si="133"/>
        <v>53.1</v>
      </c>
      <c r="M476" s="169">
        <f t="shared" si="134"/>
        <v>54.7</v>
      </c>
      <c r="N476" s="167">
        <f t="shared" si="135"/>
        <v>3.013182674199626E-2</v>
      </c>
      <c r="O476" s="168">
        <f t="shared" si="136"/>
        <v>54.7</v>
      </c>
      <c r="P476" s="169">
        <f t="shared" si="137"/>
        <v>56.4</v>
      </c>
      <c r="Q476" s="169">
        <f t="shared" si="138"/>
        <v>73.399999999999991</v>
      </c>
      <c r="R476" s="167">
        <f t="shared" si="139"/>
        <v>0.30141843971631194</v>
      </c>
      <c r="S476" s="195" t="s">
        <v>371</v>
      </c>
      <c r="T476" s="195"/>
      <c r="U476" s="266" t="s">
        <v>13</v>
      </c>
      <c r="Y476" s="161"/>
      <c r="Z476" s="314"/>
      <c r="AB476" s="162"/>
      <c r="AC476" s="170" t="str">
        <f t="shared" si="140"/>
        <v>N/A</v>
      </c>
      <c r="AD476" s="280"/>
    </row>
    <row r="477" spans="1:30" x14ac:dyDescent="0.25">
      <c r="A477" s="196" t="s">
        <v>806</v>
      </c>
      <c r="B477" s="197"/>
      <c r="C477" s="422" t="s">
        <v>478</v>
      </c>
      <c r="D477" s="194">
        <v>25</v>
      </c>
      <c r="E477" s="203"/>
      <c r="F477" s="168">
        <f t="shared" si="127"/>
        <v>25</v>
      </c>
      <c r="G477" s="169">
        <f t="shared" si="128"/>
        <v>25.8</v>
      </c>
      <c r="H477" s="167">
        <f t="shared" si="129"/>
        <v>3.2000000000000028E-2</v>
      </c>
      <c r="I477" s="168">
        <f t="shared" si="130"/>
        <v>25.8</v>
      </c>
      <c r="J477" s="169">
        <f t="shared" si="131"/>
        <v>26.6</v>
      </c>
      <c r="K477" s="167">
        <f t="shared" si="132"/>
        <v>3.1007751937984523E-2</v>
      </c>
      <c r="L477" s="168">
        <f t="shared" si="133"/>
        <v>26.6</v>
      </c>
      <c r="M477" s="169">
        <f t="shared" si="134"/>
        <v>27.400000000000002</v>
      </c>
      <c r="N477" s="167">
        <f t="shared" si="135"/>
        <v>3.0075187969924838E-2</v>
      </c>
      <c r="O477" s="168">
        <f t="shared" si="136"/>
        <v>27.400000000000002</v>
      </c>
      <c r="P477" s="169">
        <f t="shared" si="137"/>
        <v>28.3</v>
      </c>
      <c r="Q477" s="169">
        <f t="shared" si="138"/>
        <v>36.800000000000004</v>
      </c>
      <c r="R477" s="167">
        <f t="shared" si="139"/>
        <v>0.3003533568904595</v>
      </c>
      <c r="S477" s="195" t="s">
        <v>371</v>
      </c>
      <c r="T477" s="195"/>
      <c r="U477" s="266" t="s">
        <v>13</v>
      </c>
      <c r="Y477" s="161"/>
      <c r="Z477" s="314"/>
      <c r="AB477" s="162"/>
      <c r="AC477" s="170" t="str">
        <f t="shared" si="140"/>
        <v>N/A</v>
      </c>
      <c r="AD477" s="280"/>
    </row>
    <row r="478" spans="1:30" x14ac:dyDescent="0.25">
      <c r="A478" s="196" t="s">
        <v>807</v>
      </c>
      <c r="B478" s="197"/>
      <c r="C478" s="422" t="s">
        <v>478</v>
      </c>
      <c r="D478" s="194">
        <v>62.5</v>
      </c>
      <c r="E478" s="203"/>
      <c r="F478" s="168">
        <f t="shared" si="127"/>
        <v>62.5</v>
      </c>
      <c r="G478" s="169">
        <f t="shared" si="128"/>
        <v>64.399999999999991</v>
      </c>
      <c r="H478" s="167">
        <f t="shared" si="129"/>
        <v>3.0399999999999865E-2</v>
      </c>
      <c r="I478" s="168">
        <f t="shared" si="130"/>
        <v>64.399999999999991</v>
      </c>
      <c r="J478" s="169">
        <f t="shared" si="131"/>
        <v>66.399999999999991</v>
      </c>
      <c r="K478" s="167">
        <f t="shared" si="132"/>
        <v>3.1055900621118016E-2</v>
      </c>
      <c r="L478" s="168">
        <f t="shared" si="133"/>
        <v>66.399999999999991</v>
      </c>
      <c r="M478" s="169">
        <f t="shared" si="134"/>
        <v>68.399999999999991</v>
      </c>
      <c r="N478" s="167">
        <f t="shared" si="135"/>
        <v>3.0120481927710847E-2</v>
      </c>
      <c r="O478" s="168">
        <f t="shared" si="136"/>
        <v>68.399999999999991</v>
      </c>
      <c r="P478" s="169">
        <f t="shared" si="137"/>
        <v>70.5</v>
      </c>
      <c r="Q478" s="169">
        <f t="shared" si="138"/>
        <v>91.699999999999989</v>
      </c>
      <c r="R478" s="167">
        <f t="shared" si="139"/>
        <v>0.30070921985815585</v>
      </c>
      <c r="S478" s="195" t="s">
        <v>371</v>
      </c>
      <c r="T478" s="195"/>
      <c r="U478" s="266" t="s">
        <v>13</v>
      </c>
      <c r="Y478" s="161"/>
      <c r="Z478" s="314"/>
      <c r="AB478" s="162"/>
      <c r="AC478" s="170" t="str">
        <f t="shared" si="140"/>
        <v>N/A</v>
      </c>
      <c r="AD478" s="280"/>
    </row>
    <row r="479" spans="1:30" x14ac:dyDescent="0.25">
      <c r="A479" s="196" t="s">
        <v>808</v>
      </c>
      <c r="B479" s="197"/>
      <c r="C479" s="422" t="s">
        <v>478</v>
      </c>
      <c r="D479" s="194">
        <v>41.67</v>
      </c>
      <c r="E479" s="203"/>
      <c r="F479" s="168">
        <f t="shared" si="127"/>
        <v>41.67</v>
      </c>
      <c r="G479" s="169">
        <f t="shared" si="128"/>
        <v>43</v>
      </c>
      <c r="H479" s="167">
        <f t="shared" si="129"/>
        <v>3.1917446604271614E-2</v>
      </c>
      <c r="I479" s="168">
        <f t="shared" si="130"/>
        <v>43</v>
      </c>
      <c r="J479" s="169">
        <f t="shared" si="131"/>
        <v>44.300000000000004</v>
      </c>
      <c r="K479" s="167">
        <f t="shared" si="132"/>
        <v>3.0232558139534984E-2</v>
      </c>
      <c r="L479" s="168">
        <f t="shared" si="133"/>
        <v>44.300000000000004</v>
      </c>
      <c r="M479" s="169">
        <f t="shared" si="134"/>
        <v>45.7</v>
      </c>
      <c r="N479" s="167">
        <f t="shared" si="135"/>
        <v>3.1602708803611705E-2</v>
      </c>
      <c r="O479" s="168">
        <f t="shared" si="136"/>
        <v>45.7</v>
      </c>
      <c r="P479" s="169">
        <f t="shared" si="137"/>
        <v>47.1</v>
      </c>
      <c r="Q479" s="169">
        <f t="shared" si="138"/>
        <v>61.300000000000004</v>
      </c>
      <c r="R479" s="167">
        <f t="shared" si="139"/>
        <v>0.30148619957537159</v>
      </c>
      <c r="S479" s="195" t="s">
        <v>371</v>
      </c>
      <c r="T479" s="195"/>
      <c r="U479" s="266" t="s">
        <v>13</v>
      </c>
      <c r="Y479" s="161"/>
      <c r="Z479" s="314"/>
      <c r="AB479" s="162"/>
      <c r="AC479" s="170" t="str">
        <f t="shared" si="140"/>
        <v>N/A</v>
      </c>
      <c r="AD479" s="280"/>
    </row>
    <row r="480" spans="1:30" x14ac:dyDescent="0.25">
      <c r="A480" s="196" t="s">
        <v>809</v>
      </c>
      <c r="B480" s="197"/>
      <c r="C480" s="422" t="s">
        <v>478</v>
      </c>
      <c r="D480" s="194">
        <v>16.670000000000002</v>
      </c>
      <c r="E480" s="203"/>
      <c r="F480" s="168">
        <f t="shared" si="127"/>
        <v>16.670000000000002</v>
      </c>
      <c r="G480" s="169">
        <f t="shared" si="128"/>
        <v>17.200000000000003</v>
      </c>
      <c r="H480" s="167">
        <f t="shared" si="129"/>
        <v>3.1793641271745714E-2</v>
      </c>
      <c r="I480" s="168">
        <f t="shared" si="130"/>
        <v>17.200000000000003</v>
      </c>
      <c r="J480" s="169">
        <f t="shared" si="131"/>
        <v>17.8</v>
      </c>
      <c r="K480" s="167">
        <f t="shared" si="132"/>
        <v>3.4883720930232426E-2</v>
      </c>
      <c r="L480" s="168">
        <f t="shared" si="133"/>
        <v>17.8</v>
      </c>
      <c r="M480" s="169">
        <f t="shared" si="134"/>
        <v>18.400000000000002</v>
      </c>
      <c r="N480" s="167">
        <f t="shared" si="135"/>
        <v>3.3707865168539401E-2</v>
      </c>
      <c r="O480" s="168">
        <f t="shared" si="136"/>
        <v>18.400000000000002</v>
      </c>
      <c r="P480" s="169">
        <f t="shared" si="137"/>
        <v>19</v>
      </c>
      <c r="Q480" s="169">
        <f t="shared" si="138"/>
        <v>24.7</v>
      </c>
      <c r="R480" s="167">
        <f t="shared" si="139"/>
        <v>0.3</v>
      </c>
      <c r="S480" s="195" t="s">
        <v>371</v>
      </c>
      <c r="T480" s="195"/>
      <c r="U480" s="266" t="s">
        <v>13</v>
      </c>
      <c r="Y480" s="161"/>
      <c r="Z480" s="314"/>
      <c r="AB480" s="162"/>
      <c r="AC480" s="170" t="str">
        <f t="shared" si="140"/>
        <v>N/A</v>
      </c>
      <c r="AD480" s="280"/>
    </row>
    <row r="481" spans="1:30" x14ac:dyDescent="0.25">
      <c r="A481" s="196" t="s">
        <v>810</v>
      </c>
      <c r="B481" s="197"/>
      <c r="C481" s="422" t="s">
        <v>478</v>
      </c>
      <c r="D481" s="194">
        <v>15</v>
      </c>
      <c r="E481" s="203"/>
      <c r="F481" s="168">
        <f t="shared" si="127"/>
        <v>15</v>
      </c>
      <c r="G481" s="169">
        <f t="shared" si="128"/>
        <v>15.5</v>
      </c>
      <c r="H481" s="167">
        <f t="shared" si="129"/>
        <v>3.3333333333333333E-2</v>
      </c>
      <c r="I481" s="168">
        <f t="shared" si="130"/>
        <v>15.5</v>
      </c>
      <c r="J481" s="169">
        <f t="shared" si="131"/>
        <v>16</v>
      </c>
      <c r="K481" s="167">
        <f t="shared" si="132"/>
        <v>3.2258064516129031E-2</v>
      </c>
      <c r="L481" s="168">
        <f t="shared" si="133"/>
        <v>16</v>
      </c>
      <c r="M481" s="169">
        <f t="shared" si="134"/>
        <v>16.5</v>
      </c>
      <c r="N481" s="167">
        <f t="shared" si="135"/>
        <v>3.125E-2</v>
      </c>
      <c r="O481" s="168">
        <f t="shared" si="136"/>
        <v>16.5</v>
      </c>
      <c r="P481" s="169">
        <f t="shared" si="137"/>
        <v>17</v>
      </c>
      <c r="Q481" s="169">
        <f t="shared" si="138"/>
        <v>22.1</v>
      </c>
      <c r="R481" s="167">
        <f t="shared" si="139"/>
        <v>0.3000000000000001</v>
      </c>
      <c r="S481" s="195" t="s">
        <v>371</v>
      </c>
      <c r="T481" s="195"/>
      <c r="U481" s="266" t="s">
        <v>13</v>
      </c>
      <c r="Y481" s="161"/>
      <c r="Z481" s="314"/>
      <c r="AB481" s="162"/>
      <c r="AC481" s="170" t="str">
        <f t="shared" si="140"/>
        <v>N/A</v>
      </c>
      <c r="AD481" s="280"/>
    </row>
    <row r="482" spans="1:30" x14ac:dyDescent="0.25">
      <c r="A482" s="196" t="s">
        <v>811</v>
      </c>
      <c r="B482" s="197"/>
      <c r="C482" s="422" t="s">
        <v>478</v>
      </c>
      <c r="D482" s="194">
        <v>7.5</v>
      </c>
      <c r="E482" s="203"/>
      <c r="F482" s="168">
        <f t="shared" si="127"/>
        <v>7.5</v>
      </c>
      <c r="G482" s="169">
        <f t="shared" si="128"/>
        <v>7.8</v>
      </c>
      <c r="H482" s="167">
        <f t="shared" si="129"/>
        <v>3.9999999999999973E-2</v>
      </c>
      <c r="I482" s="168">
        <f t="shared" si="130"/>
        <v>7.8</v>
      </c>
      <c r="J482" s="169">
        <f t="shared" si="131"/>
        <v>8.1</v>
      </c>
      <c r="K482" s="167">
        <f t="shared" si="132"/>
        <v>3.8461538461538443E-2</v>
      </c>
      <c r="L482" s="168">
        <f t="shared" si="133"/>
        <v>8.1</v>
      </c>
      <c r="M482" s="169">
        <f t="shared" si="134"/>
        <v>8.4</v>
      </c>
      <c r="N482" s="167">
        <f t="shared" si="135"/>
        <v>3.7037037037037125E-2</v>
      </c>
      <c r="O482" s="168">
        <f t="shared" si="136"/>
        <v>8.4</v>
      </c>
      <c r="P482" s="169">
        <f t="shared" si="137"/>
        <v>8.6999999999999993</v>
      </c>
      <c r="Q482" s="169">
        <f t="shared" si="138"/>
        <v>11.4</v>
      </c>
      <c r="R482" s="167">
        <f t="shared" si="139"/>
        <v>0.31034482758620702</v>
      </c>
      <c r="S482" s="195" t="s">
        <v>371</v>
      </c>
      <c r="T482" s="195"/>
      <c r="U482" s="266" t="s">
        <v>13</v>
      </c>
      <c r="Y482" s="161"/>
      <c r="Z482" s="314"/>
      <c r="AB482" s="162"/>
      <c r="AC482" s="170" t="str">
        <f t="shared" si="140"/>
        <v>N/A</v>
      </c>
      <c r="AD482" s="280"/>
    </row>
    <row r="483" spans="1:30" x14ac:dyDescent="0.25">
      <c r="A483" s="196" t="s">
        <v>812</v>
      </c>
      <c r="B483" s="197"/>
      <c r="C483" s="422" t="s">
        <v>478</v>
      </c>
      <c r="D483" s="194">
        <v>4.16</v>
      </c>
      <c r="E483" s="203"/>
      <c r="F483" s="168">
        <f t="shared" si="127"/>
        <v>4.16</v>
      </c>
      <c r="G483" s="169">
        <f t="shared" si="128"/>
        <v>4.3</v>
      </c>
      <c r="H483" s="167">
        <f t="shared" si="129"/>
        <v>3.3653846153846076E-2</v>
      </c>
      <c r="I483" s="168">
        <f t="shared" si="130"/>
        <v>4.3</v>
      </c>
      <c r="J483" s="169">
        <f t="shared" si="131"/>
        <v>4.5</v>
      </c>
      <c r="K483" s="167">
        <f t="shared" si="132"/>
        <v>4.6511627906976785E-2</v>
      </c>
      <c r="L483" s="168">
        <f t="shared" si="133"/>
        <v>4.5</v>
      </c>
      <c r="M483" s="169">
        <f t="shared" si="134"/>
        <v>4.6999999999999993</v>
      </c>
      <c r="N483" s="167">
        <f t="shared" si="135"/>
        <v>4.4444444444444287E-2</v>
      </c>
      <c r="O483" s="168">
        <f t="shared" si="136"/>
        <v>4.6999999999999993</v>
      </c>
      <c r="P483" s="169">
        <f t="shared" si="137"/>
        <v>4.8999999999999995</v>
      </c>
      <c r="Q483" s="169">
        <f t="shared" si="138"/>
        <v>6.3999999999999995</v>
      </c>
      <c r="R483" s="167">
        <f t="shared" si="139"/>
        <v>0.30612244897959184</v>
      </c>
      <c r="S483" s="195" t="s">
        <v>371</v>
      </c>
      <c r="T483" s="195"/>
      <c r="U483" s="266" t="s">
        <v>13</v>
      </c>
      <c r="Y483" s="161"/>
      <c r="Z483" s="314"/>
      <c r="AB483" s="162"/>
      <c r="AC483" s="170" t="str">
        <f t="shared" si="140"/>
        <v>N/A</v>
      </c>
      <c r="AD483" s="280"/>
    </row>
    <row r="484" spans="1:30" x14ac:dyDescent="0.25">
      <c r="A484" s="196" t="s">
        <v>813</v>
      </c>
      <c r="B484" s="197"/>
      <c r="C484" s="422" t="s">
        <v>478</v>
      </c>
      <c r="D484" s="194">
        <v>1.5</v>
      </c>
      <c r="E484" s="203"/>
      <c r="F484" s="168">
        <f t="shared" si="127"/>
        <v>1.5</v>
      </c>
      <c r="G484" s="169">
        <f t="shared" si="128"/>
        <v>1.6</v>
      </c>
      <c r="H484" s="167">
        <f t="shared" si="129"/>
        <v>6.6666666666666721E-2</v>
      </c>
      <c r="I484" s="168">
        <f t="shared" si="130"/>
        <v>1.6</v>
      </c>
      <c r="J484" s="169">
        <f t="shared" si="131"/>
        <v>1.7000000000000002</v>
      </c>
      <c r="K484" s="167">
        <f t="shared" si="132"/>
        <v>6.2500000000000056E-2</v>
      </c>
      <c r="L484" s="168">
        <f t="shared" si="133"/>
        <v>1.7000000000000002</v>
      </c>
      <c r="M484" s="169">
        <f t="shared" si="134"/>
        <v>1.8</v>
      </c>
      <c r="N484" s="167">
        <f t="shared" si="135"/>
        <v>5.8823529411764622E-2</v>
      </c>
      <c r="O484" s="168">
        <f t="shared" si="136"/>
        <v>1.8</v>
      </c>
      <c r="P484" s="169">
        <f t="shared" si="137"/>
        <v>1.9000000000000001</v>
      </c>
      <c r="Q484" s="169">
        <f t="shared" si="138"/>
        <v>2.5</v>
      </c>
      <c r="R484" s="167">
        <f t="shared" si="139"/>
        <v>0.31578947368421045</v>
      </c>
      <c r="S484" s="195" t="s">
        <v>371</v>
      </c>
      <c r="T484" s="195"/>
      <c r="U484" s="266" t="s">
        <v>13</v>
      </c>
      <c r="Y484" s="161"/>
      <c r="Z484" s="314"/>
      <c r="AB484" s="162"/>
      <c r="AC484" s="170" t="str">
        <f t="shared" si="140"/>
        <v>N/A</v>
      </c>
      <c r="AD484" s="280"/>
    </row>
    <row r="485" spans="1:30" ht="15" thickBot="1" x14ac:dyDescent="0.3">
      <c r="A485" s="521" t="s">
        <v>814</v>
      </c>
      <c r="B485" s="522"/>
      <c r="C485" s="523" t="s">
        <v>478</v>
      </c>
      <c r="D485" s="215">
        <v>25</v>
      </c>
      <c r="E485" s="524"/>
      <c r="F485" s="176">
        <f t="shared" si="127"/>
        <v>25</v>
      </c>
      <c r="G485" s="217">
        <f t="shared" si="128"/>
        <v>25.8</v>
      </c>
      <c r="H485" s="216">
        <f t="shared" si="129"/>
        <v>3.2000000000000028E-2</v>
      </c>
      <c r="I485" s="176">
        <f t="shared" si="130"/>
        <v>25.8</v>
      </c>
      <c r="J485" s="217">
        <f t="shared" si="131"/>
        <v>26.6</v>
      </c>
      <c r="K485" s="216">
        <f t="shared" si="132"/>
        <v>3.1007751937984523E-2</v>
      </c>
      <c r="L485" s="176">
        <f t="shared" si="133"/>
        <v>26.6</v>
      </c>
      <c r="M485" s="217">
        <f t="shared" si="134"/>
        <v>27.400000000000002</v>
      </c>
      <c r="N485" s="216">
        <f t="shared" si="135"/>
        <v>3.0075187969924838E-2</v>
      </c>
      <c r="O485" s="176">
        <f t="shared" si="136"/>
        <v>27.400000000000002</v>
      </c>
      <c r="P485" s="217">
        <f t="shared" si="137"/>
        <v>28.3</v>
      </c>
      <c r="Q485" s="217">
        <f t="shared" si="138"/>
        <v>36.800000000000004</v>
      </c>
      <c r="R485" s="216">
        <f t="shared" si="139"/>
        <v>0.3003533568904595</v>
      </c>
      <c r="S485" s="525" t="s">
        <v>371</v>
      </c>
      <c r="T485" s="525"/>
      <c r="U485" s="276" t="s">
        <v>13</v>
      </c>
      <c r="Y485" s="161"/>
      <c r="Z485" s="314"/>
      <c r="AB485" s="180"/>
      <c r="AC485" s="181" t="str">
        <f t="shared" si="140"/>
        <v>N/A</v>
      </c>
      <c r="AD485" s="440"/>
    </row>
    <row r="486" spans="1:30" ht="15" thickBot="1" x14ac:dyDescent="0.3">
      <c r="A486" s="183"/>
      <c r="B486" s="459"/>
      <c r="C486" s="460"/>
      <c r="F486" s="460"/>
      <c r="I486" s="460"/>
      <c r="L486" s="460"/>
      <c r="O486" s="460"/>
      <c r="Y486" s="161"/>
      <c r="Z486" s="161"/>
      <c r="AC486" s="170"/>
    </row>
    <row r="487" spans="1:30" ht="60" x14ac:dyDescent="0.25">
      <c r="A487" s="187" t="s">
        <v>815</v>
      </c>
      <c r="B487" s="188"/>
      <c r="C487" s="144" t="s">
        <v>350</v>
      </c>
      <c r="D487" s="144" t="s">
        <v>351</v>
      </c>
      <c r="E487" s="145" t="s">
        <v>5</v>
      </c>
      <c r="F487" s="146" t="s">
        <v>352</v>
      </c>
      <c r="G487" s="146" t="s">
        <v>353</v>
      </c>
      <c r="H487" s="146" t="s">
        <v>354</v>
      </c>
      <c r="I487" s="146" t="s">
        <v>355</v>
      </c>
      <c r="J487" s="146" t="s">
        <v>356</v>
      </c>
      <c r="K487" s="146" t="s">
        <v>354</v>
      </c>
      <c r="L487" s="146" t="s">
        <v>357</v>
      </c>
      <c r="M487" s="146" t="s">
        <v>358</v>
      </c>
      <c r="N487" s="146" t="s">
        <v>354</v>
      </c>
      <c r="O487" s="146" t="s">
        <v>359</v>
      </c>
      <c r="P487" s="147" t="s">
        <v>360</v>
      </c>
      <c r="Q487" s="147" t="s">
        <v>4</v>
      </c>
      <c r="R487" s="147" t="s">
        <v>354</v>
      </c>
      <c r="S487" s="146" t="s">
        <v>6</v>
      </c>
      <c r="T487" s="146" t="s">
        <v>7</v>
      </c>
      <c r="U487" s="148" t="s">
        <v>8</v>
      </c>
      <c r="Y487" s="150" t="s">
        <v>362</v>
      </c>
      <c r="Z487" s="151" t="s">
        <v>363</v>
      </c>
      <c r="AB487" s="189"/>
      <c r="AC487" s="190"/>
      <c r="AD487" s="278"/>
    </row>
    <row r="488" spans="1:30" ht="29.25" x14ac:dyDescent="0.25">
      <c r="A488" s="445" t="s">
        <v>816</v>
      </c>
      <c r="B488" s="141"/>
      <c r="C488" s="141"/>
      <c r="D488" s="141"/>
      <c r="E488" s="141"/>
      <c r="F488" s="141"/>
      <c r="G488" s="141"/>
      <c r="H488" s="141"/>
      <c r="I488" s="141"/>
      <c r="J488" s="141"/>
      <c r="K488" s="141"/>
      <c r="L488" s="141"/>
      <c r="M488" s="141"/>
      <c r="N488" s="141"/>
      <c r="O488" s="141"/>
      <c r="P488" s="141"/>
      <c r="Q488" s="141"/>
      <c r="R488" s="141"/>
      <c r="S488" s="141"/>
      <c r="T488" s="141"/>
      <c r="U488" s="526"/>
      <c r="Y488" s="161"/>
      <c r="Z488" s="161"/>
      <c r="AB488" s="162"/>
      <c r="AC488" s="170"/>
      <c r="AD488" s="280"/>
    </row>
    <row r="489" spans="1:30" ht="28.5" x14ac:dyDescent="0.25">
      <c r="A489" s="192" t="s">
        <v>817</v>
      </c>
      <c r="B489" s="202"/>
      <c r="C489" s="194">
        <v>537</v>
      </c>
      <c r="D489" s="166">
        <v>607</v>
      </c>
      <c r="E489" s="167">
        <f>+(D489-C489)/C489</f>
        <v>0.13035381750465549</v>
      </c>
      <c r="F489" s="168">
        <f>D489</f>
        <v>607</v>
      </c>
      <c r="G489" s="169">
        <v>677</v>
      </c>
      <c r="H489" s="167">
        <f>+(G489-F489)/F489</f>
        <v>0.11532125205930807</v>
      </c>
      <c r="I489" s="168">
        <f>G489</f>
        <v>677</v>
      </c>
      <c r="J489" s="169">
        <v>745</v>
      </c>
      <c r="K489" s="167">
        <f>+(J489-I489)/I489</f>
        <v>0.10044313146233383</v>
      </c>
      <c r="L489" s="168">
        <f>J489</f>
        <v>745</v>
      </c>
      <c r="M489" s="169">
        <v>782.25</v>
      </c>
      <c r="N489" s="167">
        <f>+(M489-L489)/L489</f>
        <v>0.05</v>
      </c>
      <c r="O489" s="168">
        <f>M489</f>
        <v>782.25</v>
      </c>
      <c r="P489" s="169">
        <f>ROUNDUP(O489*1.05,0)</f>
        <v>822</v>
      </c>
      <c r="Q489" s="169">
        <f>ROUNDUP(P489*1.3,1)</f>
        <v>1068.5999999999999</v>
      </c>
      <c r="R489" s="167">
        <f>+(Q489-P489)/P489</f>
        <v>0.29999999999999988</v>
      </c>
      <c r="S489" s="209" t="s">
        <v>384</v>
      </c>
      <c r="T489" s="209"/>
      <c r="U489" s="527" t="s">
        <v>13</v>
      </c>
      <c r="W489" s="136" t="s">
        <v>818</v>
      </c>
      <c r="Y489" s="528">
        <f>L489+((L489/100)*5)</f>
        <v>782.25</v>
      </c>
      <c r="Z489" s="529">
        <v>0.05</v>
      </c>
      <c r="AB489" s="162"/>
      <c r="AC489" s="170" t="str">
        <f t="shared" ref="AC489:AC495" si="141">IF(AB489=0,"N/A",(AB489-P489)/P489)</f>
        <v>N/A</v>
      </c>
      <c r="AD489" s="280"/>
    </row>
    <row r="490" spans="1:30" ht="28.5" x14ac:dyDescent="0.25">
      <c r="A490" s="192" t="s">
        <v>819</v>
      </c>
      <c r="B490" s="202"/>
      <c r="C490" s="194">
        <v>646</v>
      </c>
      <c r="D490" s="166">
        <v>728</v>
      </c>
      <c r="E490" s="167">
        <f>+(D490-C490)/C490</f>
        <v>0.12693498452012383</v>
      </c>
      <c r="F490" s="168">
        <f>D490</f>
        <v>728</v>
      </c>
      <c r="G490" s="169">
        <v>812</v>
      </c>
      <c r="H490" s="167">
        <f>+(G490-F490)/F490</f>
        <v>0.11538461538461539</v>
      </c>
      <c r="I490" s="168">
        <f>G490</f>
        <v>812</v>
      </c>
      <c r="J490" s="169">
        <f>ROUNDUP(I490*1.1,0)</f>
        <v>894</v>
      </c>
      <c r="K490" s="167">
        <f>+(J490-I490)/I490</f>
        <v>0.10098522167487685</v>
      </c>
      <c r="L490" s="168">
        <f>J490</f>
        <v>894</v>
      </c>
      <c r="M490" s="169">
        <v>938.7</v>
      </c>
      <c r="N490" s="167">
        <f>+(M490-L490)/L490</f>
        <v>5.0000000000000051E-2</v>
      </c>
      <c r="O490" s="168">
        <f>M490</f>
        <v>938.7</v>
      </c>
      <c r="P490" s="169">
        <f>ROUNDUP(O490*1.05,0)</f>
        <v>986</v>
      </c>
      <c r="Q490" s="169">
        <f>ROUNDUP(P490*1.3,1)</f>
        <v>1281.8</v>
      </c>
      <c r="R490" s="167">
        <f>+(Q490-P490)/P490</f>
        <v>0.29999999999999993</v>
      </c>
      <c r="S490" s="209" t="s">
        <v>384</v>
      </c>
      <c r="T490" s="209"/>
      <c r="U490" s="527" t="s">
        <v>13</v>
      </c>
      <c r="W490" s="136" t="s">
        <v>818</v>
      </c>
      <c r="Y490" s="528">
        <f>L490+((L490/100)*5)</f>
        <v>938.7</v>
      </c>
      <c r="Z490" s="529">
        <v>0.05</v>
      </c>
      <c r="AB490" s="162"/>
      <c r="AC490" s="170" t="str">
        <f t="shared" si="141"/>
        <v>N/A</v>
      </c>
      <c r="AD490" s="280"/>
    </row>
    <row r="491" spans="1:30" ht="28.5" x14ac:dyDescent="0.25">
      <c r="A491" s="192" t="s">
        <v>820</v>
      </c>
      <c r="B491" s="202"/>
      <c r="C491" s="194">
        <v>138</v>
      </c>
      <c r="D491" s="166">
        <v>163</v>
      </c>
      <c r="E491" s="167">
        <f>+(D491-C491)/C491</f>
        <v>0.18115942028985507</v>
      </c>
      <c r="F491" s="168">
        <f>D491</f>
        <v>163</v>
      </c>
      <c r="G491" s="169">
        <f>ROUNDUP(F491*1.12,0)</f>
        <v>183</v>
      </c>
      <c r="H491" s="167">
        <f>+(G491-F491)/F491</f>
        <v>0.12269938650306748</v>
      </c>
      <c r="I491" s="168">
        <f>G491</f>
        <v>183</v>
      </c>
      <c r="J491" s="169">
        <f>ROUNDUP(I491*1.1,0)</f>
        <v>202</v>
      </c>
      <c r="K491" s="167">
        <f>+(J491-I491)/I491</f>
        <v>0.10382513661202186</v>
      </c>
      <c r="L491" s="168">
        <f>J491</f>
        <v>202</v>
      </c>
      <c r="M491" s="169">
        <v>212.1</v>
      </c>
      <c r="N491" s="167">
        <f>+(M491-L491)/L491</f>
        <v>4.9999999999999975E-2</v>
      </c>
      <c r="O491" s="168">
        <f>M491</f>
        <v>212.1</v>
      </c>
      <c r="P491" s="169">
        <f>ROUNDUP(O491*1.05,0)</f>
        <v>223</v>
      </c>
      <c r="Q491" s="169">
        <f>ROUNDUP(P491*1.3,1)</f>
        <v>289.89999999999998</v>
      </c>
      <c r="R491" s="167">
        <f>+(Q491-P491)/P491</f>
        <v>0.29999999999999988</v>
      </c>
      <c r="S491" s="209" t="s">
        <v>384</v>
      </c>
      <c r="T491" s="209"/>
      <c r="U491" s="527" t="s">
        <v>13</v>
      </c>
      <c r="W491" s="136" t="s">
        <v>818</v>
      </c>
      <c r="Y491" s="528">
        <f>L491+((L491/100)*5)</f>
        <v>212.1</v>
      </c>
      <c r="Z491" s="529">
        <v>0.05</v>
      </c>
      <c r="AB491" s="162"/>
      <c r="AC491" s="170" t="str">
        <f t="shared" si="141"/>
        <v>N/A</v>
      </c>
      <c r="AD491" s="280"/>
    </row>
    <row r="492" spans="1:30" ht="28.5" x14ac:dyDescent="0.25">
      <c r="A492" s="192" t="s">
        <v>821</v>
      </c>
      <c r="B492" s="202"/>
      <c r="C492" s="194">
        <v>169</v>
      </c>
      <c r="D492" s="166">
        <v>194</v>
      </c>
      <c r="E492" s="167">
        <f>+(D492-C492)/C492</f>
        <v>0.14792899408284024</v>
      </c>
      <c r="F492" s="168">
        <f>D492</f>
        <v>194</v>
      </c>
      <c r="G492" s="169">
        <f>ROUNDUP(F492*1.12,0)</f>
        <v>218</v>
      </c>
      <c r="H492" s="167">
        <f>+(G492-F492)/F492</f>
        <v>0.12371134020618557</v>
      </c>
      <c r="I492" s="168">
        <f>G492</f>
        <v>218</v>
      </c>
      <c r="J492" s="169">
        <f>ROUNDUP(I492*1.1,0)</f>
        <v>240</v>
      </c>
      <c r="K492" s="167">
        <f>+(J492-I492)/I492</f>
        <v>0.10091743119266056</v>
      </c>
      <c r="L492" s="168">
        <f>J492</f>
        <v>240</v>
      </c>
      <c r="M492" s="169">
        <v>252</v>
      </c>
      <c r="N492" s="167">
        <f>+(M492-L492)/L492</f>
        <v>0.05</v>
      </c>
      <c r="O492" s="168">
        <f>M492</f>
        <v>252</v>
      </c>
      <c r="P492" s="169">
        <f>ROUNDUP(O492*1.05,0)</f>
        <v>265</v>
      </c>
      <c r="Q492" s="169">
        <f>ROUNDUP(P492*1.3,1)</f>
        <v>344.5</v>
      </c>
      <c r="R492" s="167">
        <f>+(Q492-P492)/P492</f>
        <v>0.3</v>
      </c>
      <c r="S492" s="209" t="s">
        <v>384</v>
      </c>
      <c r="T492" s="209"/>
      <c r="U492" s="527" t="s">
        <v>13</v>
      </c>
      <c r="W492" s="136" t="s">
        <v>818</v>
      </c>
      <c r="Y492" s="528">
        <f>L492+((L492/100)*5)</f>
        <v>252</v>
      </c>
      <c r="Z492" s="529">
        <v>0.05</v>
      </c>
      <c r="AB492" s="162"/>
      <c r="AC492" s="170" t="str">
        <f t="shared" si="141"/>
        <v>N/A</v>
      </c>
      <c r="AD492" s="280"/>
    </row>
    <row r="493" spans="1:30" x14ac:dyDescent="0.25">
      <c r="A493" s="192" t="s">
        <v>771</v>
      </c>
      <c r="B493" s="202"/>
      <c r="C493" s="194" t="s">
        <v>52</v>
      </c>
      <c r="D493" s="194" t="s">
        <v>52</v>
      </c>
      <c r="E493" s="203"/>
      <c r="F493" s="422" t="s">
        <v>52</v>
      </c>
      <c r="G493" s="422" t="s">
        <v>52</v>
      </c>
      <c r="H493" s="203"/>
      <c r="I493" s="422" t="s">
        <v>52</v>
      </c>
      <c r="J493" s="422" t="s">
        <v>52</v>
      </c>
      <c r="K493" s="203"/>
      <c r="L493" s="422" t="s">
        <v>52</v>
      </c>
      <c r="M493" s="422" t="s">
        <v>52</v>
      </c>
      <c r="N493" s="203"/>
      <c r="O493" s="422" t="s">
        <v>52</v>
      </c>
      <c r="P493" s="422" t="s">
        <v>52</v>
      </c>
      <c r="Q493" s="422" t="s">
        <v>52</v>
      </c>
      <c r="R493" s="422" t="s">
        <v>52</v>
      </c>
      <c r="S493" s="209"/>
      <c r="T493" s="209"/>
      <c r="U493" s="527" t="s">
        <v>13</v>
      </c>
      <c r="Y493" s="528"/>
      <c r="Z493" s="161"/>
      <c r="AB493" s="162"/>
      <c r="AC493" s="170" t="str">
        <f t="shared" si="141"/>
        <v>N/A</v>
      </c>
      <c r="AD493" s="280"/>
    </row>
    <row r="494" spans="1:30" x14ac:dyDescent="0.25">
      <c r="A494" s="192" t="s">
        <v>772</v>
      </c>
      <c r="B494" s="202"/>
      <c r="C494" s="194" t="s">
        <v>52</v>
      </c>
      <c r="D494" s="194" t="s">
        <v>52</v>
      </c>
      <c r="E494" s="203"/>
      <c r="F494" s="422" t="s">
        <v>52</v>
      </c>
      <c r="G494" s="422" t="s">
        <v>52</v>
      </c>
      <c r="H494" s="203"/>
      <c r="I494" s="422" t="s">
        <v>52</v>
      </c>
      <c r="J494" s="422" t="s">
        <v>52</v>
      </c>
      <c r="K494" s="203"/>
      <c r="L494" s="422" t="s">
        <v>52</v>
      </c>
      <c r="M494" s="422" t="s">
        <v>52</v>
      </c>
      <c r="N494" s="203"/>
      <c r="O494" s="422" t="s">
        <v>52</v>
      </c>
      <c r="P494" s="422" t="s">
        <v>52</v>
      </c>
      <c r="Q494" s="422" t="s">
        <v>52</v>
      </c>
      <c r="R494" s="422" t="s">
        <v>52</v>
      </c>
      <c r="S494" s="209"/>
      <c r="T494" s="209"/>
      <c r="U494" s="527" t="s">
        <v>13</v>
      </c>
      <c r="Y494" s="528"/>
      <c r="Z494" s="161"/>
      <c r="AB494" s="162"/>
      <c r="AC494" s="170" t="str">
        <f t="shared" si="141"/>
        <v>N/A</v>
      </c>
      <c r="AD494" s="280"/>
    </row>
    <row r="495" spans="1:30" x14ac:dyDescent="0.25">
      <c r="A495" s="192" t="s">
        <v>822</v>
      </c>
      <c r="B495" s="193"/>
      <c r="C495" s="194">
        <v>93</v>
      </c>
      <c r="D495" s="166">
        <v>96</v>
      </c>
      <c r="E495" s="167">
        <f>+(D495-C495)/C495</f>
        <v>3.2258064516129031E-2</v>
      </c>
      <c r="F495" s="168">
        <f>D495</f>
        <v>96</v>
      </c>
      <c r="G495" s="169">
        <f>ROUNDUP(F495*1.03,0)</f>
        <v>99</v>
      </c>
      <c r="H495" s="167">
        <f>+(G495-F495)/F495</f>
        <v>3.125E-2</v>
      </c>
      <c r="I495" s="168">
        <f>G495</f>
        <v>99</v>
      </c>
      <c r="J495" s="169">
        <f>ROUNDUP(I495*1.03,0)</f>
        <v>102</v>
      </c>
      <c r="K495" s="167">
        <f>+(J495-I495)/I495</f>
        <v>3.0303030303030304E-2</v>
      </c>
      <c r="L495" s="168">
        <f>J495</f>
        <v>102</v>
      </c>
      <c r="M495" s="169">
        <f>ROUNDUP(L495*1.03,0)</f>
        <v>106</v>
      </c>
      <c r="N495" s="167">
        <f>+(M495-L495)/L495</f>
        <v>3.9215686274509803E-2</v>
      </c>
      <c r="O495" s="168">
        <f>M495</f>
        <v>106</v>
      </c>
      <c r="P495" s="169">
        <f>ROUNDUP(O495*1.05,0)</f>
        <v>112</v>
      </c>
      <c r="Q495" s="169">
        <f>ROUNDUP(P495*1.3,1)</f>
        <v>145.6</v>
      </c>
      <c r="R495" s="167">
        <f>+(Q495-P495)/P495</f>
        <v>0.29999999999999993</v>
      </c>
      <c r="S495" s="209" t="s">
        <v>384</v>
      </c>
      <c r="T495" s="209" t="s">
        <v>823</v>
      </c>
      <c r="U495" s="527" t="s">
        <v>13</v>
      </c>
      <c r="Y495" s="528"/>
      <c r="Z495" s="161"/>
      <c r="AB495" s="162"/>
      <c r="AC495" s="170" t="str">
        <f t="shared" si="141"/>
        <v>N/A</v>
      </c>
      <c r="AD495" s="280"/>
    </row>
    <row r="496" spans="1:30" x14ac:dyDescent="0.25">
      <c r="A496" s="196"/>
      <c r="B496" s="197"/>
      <c r="C496" s="194"/>
      <c r="D496" s="382"/>
      <c r="E496" s="383"/>
      <c r="F496" s="422"/>
      <c r="G496" s="195"/>
      <c r="H496" s="383"/>
      <c r="I496" s="422"/>
      <c r="J496" s="195"/>
      <c r="K496" s="383"/>
      <c r="L496" s="422"/>
      <c r="M496" s="195"/>
      <c r="N496" s="383"/>
      <c r="O496" s="422"/>
      <c r="P496" s="195"/>
      <c r="Q496" s="195"/>
      <c r="R496" s="383"/>
      <c r="S496" s="209"/>
      <c r="T496" s="209"/>
      <c r="U496" s="210"/>
      <c r="Y496" s="528"/>
      <c r="Z496" s="161"/>
      <c r="AB496" s="162"/>
      <c r="AC496" s="170"/>
      <c r="AD496" s="280"/>
    </row>
    <row r="497" spans="1:30" ht="29.25" x14ac:dyDescent="0.25">
      <c r="A497" s="200" t="s">
        <v>824</v>
      </c>
      <c r="B497" s="530"/>
      <c r="C497" s="530"/>
      <c r="D497" s="530"/>
      <c r="E497" s="530"/>
      <c r="F497" s="530"/>
      <c r="G497" s="530"/>
      <c r="H497" s="530"/>
      <c r="I497" s="530"/>
      <c r="J497" s="530"/>
      <c r="K497" s="530"/>
      <c r="L497" s="530"/>
      <c r="M497" s="530"/>
      <c r="N497" s="530"/>
      <c r="O497" s="530"/>
      <c r="P497" s="530"/>
      <c r="Q497" s="530"/>
      <c r="R497" s="530"/>
      <c r="S497" s="530"/>
      <c r="T497" s="530"/>
      <c r="U497" s="531"/>
      <c r="Y497" s="528"/>
      <c r="Z497" s="161"/>
      <c r="AB497" s="162"/>
      <c r="AC497" s="170"/>
      <c r="AD497" s="280"/>
    </row>
    <row r="498" spans="1:30" ht="28.5" x14ac:dyDescent="0.25">
      <c r="A498" s="192" t="s">
        <v>817</v>
      </c>
      <c r="B498" s="202"/>
      <c r="C498" s="194">
        <v>790</v>
      </c>
      <c r="D498" s="166">
        <v>892</v>
      </c>
      <c r="E498" s="167">
        <f>+(D498-C498)/C498</f>
        <v>0.12911392405063291</v>
      </c>
      <c r="F498" s="168">
        <f>D498</f>
        <v>892</v>
      </c>
      <c r="G498" s="169">
        <v>995</v>
      </c>
      <c r="H498" s="167">
        <f>+(G498-F498)/F498</f>
        <v>0.11547085201793722</v>
      </c>
      <c r="I498" s="168">
        <f>G498</f>
        <v>995</v>
      </c>
      <c r="J498" s="169">
        <f>ROUNDUP(I498*1.1,0)</f>
        <v>1095</v>
      </c>
      <c r="K498" s="167">
        <f>+(J498-I498)/I498</f>
        <v>0.10050251256281408</v>
      </c>
      <c r="L498" s="168">
        <f>J498</f>
        <v>1095</v>
      </c>
      <c r="M498" s="169">
        <v>1149.75</v>
      </c>
      <c r="N498" s="167">
        <f>+(M498-L498)/L498</f>
        <v>0.05</v>
      </c>
      <c r="O498" s="168">
        <f>M498</f>
        <v>1149.75</v>
      </c>
      <c r="P498" s="169">
        <f>ROUNDUP(O498*1.05,0)</f>
        <v>1208</v>
      </c>
      <c r="Q498" s="169">
        <f>ROUNDUP(P498*1.3,1)</f>
        <v>1570.4</v>
      </c>
      <c r="R498" s="167">
        <f>+(Q498-P498)/P498</f>
        <v>0.3000000000000001</v>
      </c>
      <c r="S498" s="209" t="s">
        <v>384</v>
      </c>
      <c r="T498" s="209"/>
      <c r="U498" s="527" t="s">
        <v>13</v>
      </c>
      <c r="W498" s="136" t="s">
        <v>818</v>
      </c>
      <c r="Y498" s="528">
        <f>L498+((L498/100)*5)</f>
        <v>1149.75</v>
      </c>
      <c r="Z498" s="529">
        <v>0.05</v>
      </c>
      <c r="AB498" s="162"/>
      <c r="AC498" s="170" t="str">
        <f t="shared" ref="AC498:AC505" si="142">IF(AB498=0,"N/A",(AB498-P498)/P498)</f>
        <v>N/A</v>
      </c>
      <c r="AD498" s="280"/>
    </row>
    <row r="499" spans="1:30" ht="28.5" x14ac:dyDescent="0.25">
      <c r="A499" s="192" t="s">
        <v>825</v>
      </c>
      <c r="B499" s="202"/>
      <c r="C499" s="194">
        <v>948</v>
      </c>
      <c r="D499" s="166">
        <v>1071</v>
      </c>
      <c r="E499" s="167">
        <f>+(D499-C499)/C499</f>
        <v>0.12974683544303797</v>
      </c>
      <c r="F499" s="168">
        <f>D499</f>
        <v>1071</v>
      </c>
      <c r="G499" s="169">
        <v>1194</v>
      </c>
      <c r="H499" s="167">
        <f>+(G499-F499)/F499</f>
        <v>0.11484593837535013</v>
      </c>
      <c r="I499" s="168">
        <f>G499</f>
        <v>1194</v>
      </c>
      <c r="J499" s="169">
        <f>ROUNDUP(I499*1.1,0)</f>
        <v>1314</v>
      </c>
      <c r="K499" s="167">
        <f>+(J499-I499)/I499</f>
        <v>0.10050251256281408</v>
      </c>
      <c r="L499" s="168">
        <f>J499</f>
        <v>1314</v>
      </c>
      <c r="M499" s="169">
        <v>1379.7</v>
      </c>
      <c r="N499" s="167">
        <f>+(M499-L499)/L499</f>
        <v>5.0000000000000037E-2</v>
      </c>
      <c r="O499" s="168">
        <f>M499</f>
        <v>1379.7</v>
      </c>
      <c r="P499" s="169">
        <f>ROUNDUP(O499*1.05,0)</f>
        <v>1449</v>
      </c>
      <c r="Q499" s="169">
        <f>ROUNDUP(P499*1.3,1)</f>
        <v>1883.7</v>
      </c>
      <c r="R499" s="167">
        <f>+(Q499-P499)/P499</f>
        <v>0.30000000000000004</v>
      </c>
      <c r="S499" s="209" t="s">
        <v>384</v>
      </c>
      <c r="T499" s="209"/>
      <c r="U499" s="527" t="s">
        <v>13</v>
      </c>
      <c r="W499" s="136" t="s">
        <v>818</v>
      </c>
      <c r="Y499" s="528">
        <f>L499+((L499/100)*5)</f>
        <v>1379.7</v>
      </c>
      <c r="Z499" s="529">
        <v>0.05</v>
      </c>
      <c r="AB499" s="162"/>
      <c r="AC499" s="170" t="str">
        <f t="shared" si="142"/>
        <v>N/A</v>
      </c>
      <c r="AD499" s="280"/>
    </row>
    <row r="500" spans="1:30" ht="28.5" x14ac:dyDescent="0.25">
      <c r="A500" s="192" t="s">
        <v>820</v>
      </c>
      <c r="B500" s="202"/>
      <c r="C500" s="194">
        <v>206</v>
      </c>
      <c r="D500" s="166">
        <v>252</v>
      </c>
      <c r="E500" s="167">
        <f>+(D500-C500)/C500</f>
        <v>0.22330097087378642</v>
      </c>
      <c r="F500" s="168">
        <f>D500</f>
        <v>252</v>
      </c>
      <c r="G500" s="169">
        <f>ROUNDUP(G491*1.5,0)</f>
        <v>275</v>
      </c>
      <c r="H500" s="167">
        <f>+(G500-F500)/F500</f>
        <v>9.1269841269841265E-2</v>
      </c>
      <c r="I500" s="168">
        <f>G500</f>
        <v>275</v>
      </c>
      <c r="J500" s="169">
        <f>ROUNDUP(I500*1.1,0)</f>
        <v>303</v>
      </c>
      <c r="K500" s="167">
        <f>+(J500-I500)/I500</f>
        <v>0.10181818181818182</v>
      </c>
      <c r="L500" s="168">
        <f>J500</f>
        <v>303</v>
      </c>
      <c r="M500" s="169">
        <v>318.14999999999998</v>
      </c>
      <c r="N500" s="167">
        <f>+(M500-L500)/L500</f>
        <v>4.9999999999999926E-2</v>
      </c>
      <c r="O500" s="168">
        <f>M500</f>
        <v>318.14999999999998</v>
      </c>
      <c r="P500" s="169">
        <f>ROUNDUP(O500*1.05,0)</f>
        <v>335</v>
      </c>
      <c r="Q500" s="169">
        <f>ROUNDUP(P500*1.3,1)</f>
        <v>435.5</v>
      </c>
      <c r="R500" s="167">
        <f>+(Q500-P500)/P500</f>
        <v>0.3</v>
      </c>
      <c r="S500" s="209" t="s">
        <v>384</v>
      </c>
      <c r="T500" s="209"/>
      <c r="U500" s="527" t="s">
        <v>13</v>
      </c>
      <c r="W500" s="136" t="s">
        <v>818</v>
      </c>
      <c r="Y500" s="528">
        <f>L500+((L500/100)*5)</f>
        <v>318.14999999999998</v>
      </c>
      <c r="Z500" s="529">
        <v>0.05</v>
      </c>
      <c r="AB500" s="162"/>
      <c r="AC500" s="170" t="str">
        <f t="shared" si="142"/>
        <v>N/A</v>
      </c>
      <c r="AD500" s="280"/>
    </row>
    <row r="501" spans="1:30" ht="28.5" x14ac:dyDescent="0.25">
      <c r="A501" s="192" t="s">
        <v>826</v>
      </c>
      <c r="B501" s="202"/>
      <c r="C501" s="194">
        <v>258</v>
      </c>
      <c r="D501" s="166">
        <v>304</v>
      </c>
      <c r="E501" s="167">
        <f>+(D501-C501)/C501</f>
        <v>0.17829457364341086</v>
      </c>
      <c r="F501" s="168">
        <f>D501</f>
        <v>304</v>
      </c>
      <c r="G501" s="169">
        <f>ROUNDUP(G492*1.5,0)</f>
        <v>327</v>
      </c>
      <c r="H501" s="167">
        <f>+(G501-F501)/F501</f>
        <v>7.5657894736842105E-2</v>
      </c>
      <c r="I501" s="168">
        <f>G501</f>
        <v>327</v>
      </c>
      <c r="J501" s="169">
        <f>ROUNDUP(I501*1.1,0)</f>
        <v>360</v>
      </c>
      <c r="K501" s="167">
        <f>+(J501-I501)/I501</f>
        <v>0.10091743119266056</v>
      </c>
      <c r="L501" s="168">
        <f>J501</f>
        <v>360</v>
      </c>
      <c r="M501" s="169">
        <v>378</v>
      </c>
      <c r="N501" s="167">
        <f>+(M501-L501)/L501</f>
        <v>0.05</v>
      </c>
      <c r="O501" s="168">
        <f>M501</f>
        <v>378</v>
      </c>
      <c r="P501" s="169">
        <f>ROUNDUP(O501*1.05,0)</f>
        <v>397</v>
      </c>
      <c r="Q501" s="169">
        <f>ROUNDUP(P501*1.3,1)</f>
        <v>516.1</v>
      </c>
      <c r="R501" s="167">
        <f>+(Q501-P501)/P501</f>
        <v>0.30000000000000004</v>
      </c>
      <c r="S501" s="209" t="s">
        <v>384</v>
      </c>
      <c r="T501" s="209"/>
      <c r="U501" s="527" t="s">
        <v>13</v>
      </c>
      <c r="W501" s="136" t="s">
        <v>818</v>
      </c>
      <c r="Y501" s="528">
        <f>L501+((L501/100)*5)</f>
        <v>378</v>
      </c>
      <c r="Z501" s="529">
        <v>0.05</v>
      </c>
      <c r="AB501" s="162"/>
      <c r="AC501" s="170" t="str">
        <f t="shared" si="142"/>
        <v>N/A</v>
      </c>
      <c r="AD501" s="280"/>
    </row>
    <row r="502" spans="1:30" x14ac:dyDescent="0.25">
      <c r="A502" s="192" t="s">
        <v>771</v>
      </c>
      <c r="B502" s="202"/>
      <c r="C502" s="194" t="s">
        <v>52</v>
      </c>
      <c r="D502" s="194" t="s">
        <v>52</v>
      </c>
      <c r="E502" s="203"/>
      <c r="F502" s="422" t="s">
        <v>52</v>
      </c>
      <c r="G502" s="422" t="s">
        <v>52</v>
      </c>
      <c r="H502" s="203"/>
      <c r="I502" s="422" t="s">
        <v>52</v>
      </c>
      <c r="J502" s="422" t="s">
        <v>52</v>
      </c>
      <c r="K502" s="203"/>
      <c r="L502" s="422" t="s">
        <v>52</v>
      </c>
      <c r="M502" s="422" t="s">
        <v>52</v>
      </c>
      <c r="N502" s="203"/>
      <c r="O502" s="422" t="s">
        <v>52</v>
      </c>
      <c r="P502" s="422" t="s">
        <v>52</v>
      </c>
      <c r="Q502" s="422"/>
      <c r="R502" s="203"/>
      <c r="S502" s="209"/>
      <c r="T502" s="209"/>
      <c r="U502" s="527" t="s">
        <v>13</v>
      </c>
      <c r="Y502" s="528"/>
      <c r="Z502" s="161"/>
      <c r="AB502" s="162"/>
      <c r="AC502" s="170" t="str">
        <f t="shared" si="142"/>
        <v>N/A</v>
      </c>
      <c r="AD502" s="280"/>
    </row>
    <row r="503" spans="1:30" x14ac:dyDescent="0.25">
      <c r="A503" s="192" t="s">
        <v>772</v>
      </c>
      <c r="B503" s="202"/>
      <c r="C503" s="194" t="s">
        <v>52</v>
      </c>
      <c r="D503" s="194" t="s">
        <v>52</v>
      </c>
      <c r="E503" s="203"/>
      <c r="F503" s="422" t="s">
        <v>52</v>
      </c>
      <c r="G503" s="422" t="s">
        <v>52</v>
      </c>
      <c r="H503" s="203"/>
      <c r="I503" s="422" t="s">
        <v>52</v>
      </c>
      <c r="J503" s="422" t="s">
        <v>52</v>
      </c>
      <c r="K503" s="203"/>
      <c r="L503" s="422" t="s">
        <v>52</v>
      </c>
      <c r="M503" s="422" t="s">
        <v>52</v>
      </c>
      <c r="N503" s="203"/>
      <c r="O503" s="422" t="s">
        <v>52</v>
      </c>
      <c r="P503" s="422" t="s">
        <v>52</v>
      </c>
      <c r="Q503" s="422"/>
      <c r="R503" s="203"/>
      <c r="S503" s="209"/>
      <c r="T503" s="209"/>
      <c r="U503" s="527" t="s">
        <v>13</v>
      </c>
      <c r="Y503" s="528"/>
      <c r="Z503" s="161"/>
      <c r="AB503" s="162"/>
      <c r="AC503" s="170" t="str">
        <f t="shared" si="142"/>
        <v>N/A</v>
      </c>
      <c r="AD503" s="280"/>
    </row>
    <row r="504" spans="1:30" x14ac:dyDescent="0.25">
      <c r="A504" s="192" t="s">
        <v>827</v>
      </c>
      <c r="B504" s="193"/>
      <c r="C504" s="194">
        <v>137</v>
      </c>
      <c r="D504" s="166">
        <v>141</v>
      </c>
      <c r="E504" s="167">
        <f>+(D504-C504)/C504</f>
        <v>2.9197080291970802E-2</v>
      </c>
      <c r="F504" s="168">
        <f>D504</f>
        <v>141</v>
      </c>
      <c r="G504" s="169">
        <f>ROUNDUP(F504*1.03,0)</f>
        <v>146</v>
      </c>
      <c r="H504" s="167">
        <f>+(G504-F504)/F504</f>
        <v>3.5460992907801421E-2</v>
      </c>
      <c r="I504" s="168">
        <f>G504</f>
        <v>146</v>
      </c>
      <c r="J504" s="169">
        <f>ROUNDUP(I504*1.03,0)</f>
        <v>151</v>
      </c>
      <c r="K504" s="167">
        <f>+(J504-I504)/I504</f>
        <v>3.4246575342465752E-2</v>
      </c>
      <c r="L504" s="168">
        <f>J504</f>
        <v>151</v>
      </c>
      <c r="M504" s="169">
        <f>ROUNDUP(L504*1.03,0)</f>
        <v>156</v>
      </c>
      <c r="N504" s="167">
        <f>+(M504-L504)/L504</f>
        <v>3.3112582781456956E-2</v>
      </c>
      <c r="O504" s="168">
        <f>M504</f>
        <v>156</v>
      </c>
      <c r="P504" s="169">
        <f>ROUNDUP(O504*1.05,0)</f>
        <v>164</v>
      </c>
      <c r="Q504" s="169">
        <f>ROUNDUP(P504*1.3,1)</f>
        <v>213.2</v>
      </c>
      <c r="R504" s="167">
        <f>+(Q504-P504)/P504</f>
        <v>0.29999999999999993</v>
      </c>
      <c r="S504" s="209" t="s">
        <v>384</v>
      </c>
      <c r="T504" s="209" t="s">
        <v>823</v>
      </c>
      <c r="U504" s="527" t="s">
        <v>13</v>
      </c>
      <c r="Y504" s="528"/>
      <c r="Z504" s="161"/>
      <c r="AB504" s="162"/>
      <c r="AC504" s="170" t="str">
        <f t="shared" si="142"/>
        <v>N/A</v>
      </c>
      <c r="AD504" s="280"/>
    </row>
    <row r="505" spans="1:30" x14ac:dyDescent="0.25">
      <c r="A505" s="196"/>
      <c r="B505" s="197"/>
      <c r="C505" s="194"/>
      <c r="D505" s="382"/>
      <c r="E505" s="383"/>
      <c r="F505" s="422"/>
      <c r="G505" s="195"/>
      <c r="H505" s="383"/>
      <c r="I505" s="422"/>
      <c r="J505" s="195"/>
      <c r="K505" s="383"/>
      <c r="L505" s="422"/>
      <c r="M505" s="195"/>
      <c r="N505" s="383"/>
      <c r="O505" s="422"/>
      <c r="P505" s="195"/>
      <c r="Q505" s="195"/>
      <c r="R505" s="383"/>
      <c r="S505" s="209"/>
      <c r="T505" s="209"/>
      <c r="U505" s="210"/>
      <c r="Y505" s="528"/>
      <c r="Z505" s="161"/>
      <c r="AB505" s="162"/>
      <c r="AC505" s="170" t="str">
        <f t="shared" si="142"/>
        <v>N/A</v>
      </c>
      <c r="AD505" s="280"/>
    </row>
    <row r="506" spans="1:30" ht="15" x14ac:dyDescent="0.25">
      <c r="A506" s="207" t="s">
        <v>828</v>
      </c>
      <c r="B506" s="208"/>
      <c r="C506" s="194"/>
      <c r="D506" s="382"/>
      <c r="E506" s="383"/>
      <c r="F506" s="422"/>
      <c r="G506" s="195"/>
      <c r="H506" s="383"/>
      <c r="I506" s="422"/>
      <c r="J506" s="195"/>
      <c r="K506" s="383"/>
      <c r="L506" s="422"/>
      <c r="M506" s="195"/>
      <c r="N506" s="383"/>
      <c r="O506" s="422"/>
      <c r="P506" s="195"/>
      <c r="Q506" s="195"/>
      <c r="R506" s="383"/>
      <c r="S506" s="209"/>
      <c r="T506" s="209"/>
      <c r="U506" s="210"/>
      <c r="Y506" s="528"/>
      <c r="Z506" s="161"/>
      <c r="AB506" s="162"/>
      <c r="AC506" s="170"/>
      <c r="AD506" s="280"/>
    </row>
    <row r="507" spans="1:30" ht="28.5" x14ac:dyDescent="0.25">
      <c r="A507" s="192" t="s">
        <v>829</v>
      </c>
      <c r="B507" s="202"/>
      <c r="C507" s="194">
        <v>592</v>
      </c>
      <c r="D507" s="166">
        <v>672</v>
      </c>
      <c r="E507" s="167">
        <f>+(D507-C507)/C507</f>
        <v>0.13513513513513514</v>
      </c>
      <c r="F507" s="168">
        <f>D507</f>
        <v>672</v>
      </c>
      <c r="G507" s="169">
        <v>752</v>
      </c>
      <c r="H507" s="167">
        <f>+(G507-F507)/F507</f>
        <v>0.11904761904761904</v>
      </c>
      <c r="I507" s="168">
        <f>G507</f>
        <v>752</v>
      </c>
      <c r="J507" s="169">
        <v>836</v>
      </c>
      <c r="K507" s="167">
        <f>+(J507-I507)/I507</f>
        <v>0.11170212765957446</v>
      </c>
      <c r="L507" s="168">
        <f>J507</f>
        <v>836</v>
      </c>
      <c r="M507" s="169">
        <v>877.8</v>
      </c>
      <c r="N507" s="167">
        <f>+(M507-L507)/L507</f>
        <v>4.9999999999999947E-2</v>
      </c>
      <c r="O507" s="168">
        <f>M507</f>
        <v>877.8</v>
      </c>
      <c r="P507" s="169">
        <f>ROUNDUP(O507*1.05,0)</f>
        <v>922</v>
      </c>
      <c r="Q507" s="169">
        <f>ROUNDUP(P507*1.3,1)</f>
        <v>1198.5999999999999</v>
      </c>
      <c r="R507" s="167">
        <f>+(Q507-P507)/P507</f>
        <v>0.29999999999999988</v>
      </c>
      <c r="S507" s="209" t="s">
        <v>384</v>
      </c>
      <c r="T507" s="209"/>
      <c r="U507" s="527" t="s">
        <v>13</v>
      </c>
      <c r="W507" s="136" t="s">
        <v>818</v>
      </c>
      <c r="Y507" s="528">
        <f>L507+((L507/100)*5)</f>
        <v>877.8</v>
      </c>
      <c r="Z507" s="529">
        <v>0.05</v>
      </c>
      <c r="AB507" s="162"/>
      <c r="AC507" s="170" t="str">
        <f t="shared" ref="AC507:AC514" si="143">IF(AB507=0,"N/A",(AB507-P507)/P507)</f>
        <v>N/A</v>
      </c>
      <c r="AD507" s="280"/>
    </row>
    <row r="508" spans="1:30" ht="28.5" x14ac:dyDescent="0.25">
      <c r="A508" s="192" t="s">
        <v>830</v>
      </c>
      <c r="B508" s="202"/>
      <c r="C508" s="194">
        <v>332</v>
      </c>
      <c r="D508" s="166">
        <v>397</v>
      </c>
      <c r="E508" s="167">
        <f>+(D508-C508)/C508</f>
        <v>0.19578313253012047</v>
      </c>
      <c r="F508" s="168">
        <f>D508</f>
        <v>397</v>
      </c>
      <c r="G508" s="169">
        <v>462</v>
      </c>
      <c r="H508" s="167">
        <f>+(G508-F508)/F508</f>
        <v>0.16372795969773299</v>
      </c>
      <c r="I508" s="168">
        <f>G508</f>
        <v>462</v>
      </c>
      <c r="J508" s="169">
        <v>527</v>
      </c>
      <c r="K508" s="167">
        <f>+(J508-I508)/I508</f>
        <v>0.1406926406926407</v>
      </c>
      <c r="L508" s="168">
        <f>J508</f>
        <v>527</v>
      </c>
      <c r="M508" s="169">
        <v>553.35</v>
      </c>
      <c r="N508" s="167">
        <f>+(M508-L508)/L508</f>
        <v>5.0000000000000044E-2</v>
      </c>
      <c r="O508" s="168">
        <f>M508</f>
        <v>553.35</v>
      </c>
      <c r="P508" s="169">
        <f>ROUNDUP(O508*1.05,0)</f>
        <v>582</v>
      </c>
      <c r="Q508" s="169">
        <f>ROUNDUP(P508*1.3,1)</f>
        <v>756.6</v>
      </c>
      <c r="R508" s="167">
        <f>+(Q508-P508)/P508</f>
        <v>0.30000000000000004</v>
      </c>
      <c r="S508" s="209" t="s">
        <v>384</v>
      </c>
      <c r="T508" s="209"/>
      <c r="U508" s="527" t="s">
        <v>13</v>
      </c>
      <c r="W508" s="136" t="s">
        <v>818</v>
      </c>
      <c r="Y508" s="528">
        <f>L508+((L508/100)*5)</f>
        <v>553.35</v>
      </c>
      <c r="Z508" s="529">
        <v>0.05</v>
      </c>
      <c r="AB508" s="162"/>
      <c r="AC508" s="170" t="str">
        <f t="shared" si="143"/>
        <v>N/A</v>
      </c>
      <c r="AD508" s="280"/>
    </row>
    <row r="509" spans="1:30" ht="28.5" x14ac:dyDescent="0.25">
      <c r="A509" s="192" t="s">
        <v>831</v>
      </c>
      <c r="B509" s="202"/>
      <c r="C509" s="194">
        <v>867</v>
      </c>
      <c r="D509" s="166">
        <v>988</v>
      </c>
      <c r="E509" s="167">
        <f>+(D509-C509)/C509</f>
        <v>0.13956170703575549</v>
      </c>
      <c r="F509" s="168">
        <f>D509</f>
        <v>988</v>
      </c>
      <c r="G509" s="169">
        <v>1105</v>
      </c>
      <c r="H509" s="167">
        <f>+(G509-F509)/F509</f>
        <v>0.11842105263157894</v>
      </c>
      <c r="I509" s="168">
        <f>G509</f>
        <v>1105</v>
      </c>
      <c r="J509" s="169">
        <v>1229</v>
      </c>
      <c r="K509" s="167">
        <f>+(J509-I509)/I509</f>
        <v>0.11221719457013575</v>
      </c>
      <c r="L509" s="168">
        <f>J509</f>
        <v>1229</v>
      </c>
      <c r="M509" s="169">
        <v>1290.45</v>
      </c>
      <c r="N509" s="167">
        <f>+(M509-L509)/L509</f>
        <v>5.0000000000000037E-2</v>
      </c>
      <c r="O509" s="168">
        <f>M509</f>
        <v>1290.45</v>
      </c>
      <c r="P509" s="169">
        <f>ROUNDUP(O509*1.05,0)</f>
        <v>1355</v>
      </c>
      <c r="Q509" s="169">
        <f>ROUNDUP(P509*1.3,1)</f>
        <v>1761.5</v>
      </c>
      <c r="R509" s="167">
        <f>+(Q509-P509)/P509</f>
        <v>0.3</v>
      </c>
      <c r="S509" s="209" t="s">
        <v>384</v>
      </c>
      <c r="T509" s="209"/>
      <c r="U509" s="527" t="s">
        <v>13</v>
      </c>
      <c r="W509" s="136" t="s">
        <v>818</v>
      </c>
      <c r="Y509" s="528">
        <f>L509+((L509/100)*5)</f>
        <v>1290.45</v>
      </c>
      <c r="Z509" s="529">
        <v>0.05</v>
      </c>
      <c r="AB509" s="162"/>
      <c r="AC509" s="170" t="str">
        <f t="shared" si="143"/>
        <v>N/A</v>
      </c>
      <c r="AD509" s="280"/>
    </row>
    <row r="510" spans="1:30" ht="28.5" x14ac:dyDescent="0.25">
      <c r="A510" s="192" t="s">
        <v>832</v>
      </c>
      <c r="B510" s="202"/>
      <c r="C510" s="194">
        <v>488</v>
      </c>
      <c r="D510" s="166">
        <v>584</v>
      </c>
      <c r="E510" s="167">
        <f>+(D510-C510)/C510</f>
        <v>0.19672131147540983</v>
      </c>
      <c r="F510" s="168">
        <f>D510</f>
        <v>584</v>
      </c>
      <c r="G510" s="169">
        <v>679</v>
      </c>
      <c r="H510" s="167">
        <f>+(G510-F510)/F510</f>
        <v>0.16267123287671234</v>
      </c>
      <c r="I510" s="168">
        <f>G510</f>
        <v>679</v>
      </c>
      <c r="J510" s="169">
        <v>775</v>
      </c>
      <c r="K510" s="167">
        <f>+(J510-I510)/I510</f>
        <v>0.14138438880706922</v>
      </c>
      <c r="L510" s="168">
        <f>J510</f>
        <v>775</v>
      </c>
      <c r="M510" s="169">
        <v>813.75</v>
      </c>
      <c r="N510" s="167">
        <f>+(M510-L510)/L510</f>
        <v>0.05</v>
      </c>
      <c r="O510" s="168">
        <f>M510</f>
        <v>813.75</v>
      </c>
      <c r="P510" s="169">
        <f>ROUNDUP(O510*1.05,0)</f>
        <v>855</v>
      </c>
      <c r="Q510" s="169">
        <f>ROUNDUP(P510*1.3,1)</f>
        <v>1111.5</v>
      </c>
      <c r="R510" s="167">
        <f>+(Q510-P510)/P510</f>
        <v>0.3</v>
      </c>
      <c r="S510" s="209" t="s">
        <v>384</v>
      </c>
      <c r="T510" s="209"/>
      <c r="U510" s="532" t="s">
        <v>13</v>
      </c>
      <c r="W510" s="136" t="s">
        <v>818</v>
      </c>
      <c r="Y510" s="528">
        <f>L510+((L510/100)*5)</f>
        <v>813.75</v>
      </c>
      <c r="Z510" s="529">
        <v>0.05</v>
      </c>
      <c r="AB510" s="162"/>
      <c r="AC510" s="170" t="str">
        <f t="shared" si="143"/>
        <v>N/A</v>
      </c>
      <c r="AD510" s="280"/>
    </row>
    <row r="511" spans="1:30" x14ac:dyDescent="0.25">
      <c r="A511" s="196"/>
      <c r="B511" s="197"/>
      <c r="C511" s="194"/>
      <c r="D511" s="166"/>
      <c r="E511" s="203"/>
      <c r="F511" s="422"/>
      <c r="G511" s="169"/>
      <c r="H511" s="203"/>
      <c r="I511" s="422"/>
      <c r="J511" s="169"/>
      <c r="K511" s="203"/>
      <c r="L511" s="422"/>
      <c r="M511" s="169"/>
      <c r="N511" s="203"/>
      <c r="O511" s="422"/>
      <c r="P511" s="169"/>
      <c r="Q511" s="169"/>
      <c r="R511" s="203"/>
      <c r="S511" s="195"/>
      <c r="T511" s="195"/>
      <c r="U511" s="266"/>
      <c r="Y511" s="161"/>
      <c r="Z511" s="161"/>
      <c r="AB511" s="162"/>
      <c r="AC511" s="170" t="str">
        <f t="shared" si="143"/>
        <v>N/A</v>
      </c>
      <c r="AD511" s="280"/>
    </row>
    <row r="512" spans="1:30" ht="28.5" x14ac:dyDescent="0.25">
      <c r="A512" s="196" t="s">
        <v>833</v>
      </c>
      <c r="B512" s="197"/>
      <c r="C512" s="194"/>
      <c r="D512" s="166" t="s">
        <v>834</v>
      </c>
      <c r="E512" s="203"/>
      <c r="F512" s="422"/>
      <c r="G512" s="169" t="s">
        <v>834</v>
      </c>
      <c r="H512" s="203"/>
      <c r="I512" s="422"/>
      <c r="J512" s="169" t="s">
        <v>834</v>
      </c>
      <c r="K512" s="203"/>
      <c r="L512" s="422"/>
      <c r="M512" s="169" t="s">
        <v>834</v>
      </c>
      <c r="N512" s="203"/>
      <c r="O512" s="422"/>
      <c r="P512" s="169" t="s">
        <v>834</v>
      </c>
      <c r="Q512" s="169"/>
      <c r="R512" s="203"/>
      <c r="S512" s="195"/>
      <c r="T512" s="195"/>
      <c r="U512" s="532" t="s">
        <v>13</v>
      </c>
      <c r="Y512" s="161"/>
      <c r="Z512" s="161"/>
      <c r="AB512" s="162"/>
      <c r="AC512" s="170" t="str">
        <f t="shared" si="143"/>
        <v>N/A</v>
      </c>
      <c r="AD512" s="280"/>
    </row>
    <row r="513" spans="1:30" x14ac:dyDescent="0.25">
      <c r="A513" s="196" t="s">
        <v>835</v>
      </c>
      <c r="B513" s="197"/>
      <c r="C513" s="194"/>
      <c r="D513" s="166"/>
      <c r="E513" s="203"/>
      <c r="F513" s="194"/>
      <c r="G513" s="166"/>
      <c r="H513" s="203"/>
      <c r="I513" s="194"/>
      <c r="J513" s="166"/>
      <c r="K513" s="203"/>
      <c r="L513" s="194"/>
      <c r="M513" s="166"/>
      <c r="N513" s="203"/>
      <c r="O513" s="194"/>
      <c r="P513" s="166"/>
      <c r="Q513" s="166"/>
      <c r="R513" s="203"/>
      <c r="S513" s="195"/>
      <c r="T513" s="195"/>
      <c r="U513" s="266"/>
      <c r="Y513" s="161"/>
      <c r="Z513" s="161"/>
      <c r="AB513" s="162"/>
      <c r="AC513" s="170" t="str">
        <f t="shared" si="143"/>
        <v>N/A</v>
      </c>
      <c r="AD513" s="280"/>
    </row>
    <row r="514" spans="1:30" x14ac:dyDescent="0.25">
      <c r="A514" s="196"/>
      <c r="B514" s="197"/>
      <c r="C514" s="194"/>
      <c r="D514" s="382"/>
      <c r="E514" s="383"/>
      <c r="F514" s="194"/>
      <c r="G514" s="382"/>
      <c r="H514" s="383"/>
      <c r="I514" s="194"/>
      <c r="J514" s="382"/>
      <c r="K514" s="383"/>
      <c r="L514" s="194"/>
      <c r="M514" s="382"/>
      <c r="N514" s="383"/>
      <c r="O514" s="194"/>
      <c r="P514" s="382"/>
      <c r="Q514" s="382"/>
      <c r="R514" s="383"/>
      <c r="S514" s="195"/>
      <c r="T514" s="195"/>
      <c r="U514" s="210"/>
      <c r="Y514" s="161"/>
      <c r="Z514" s="161"/>
      <c r="AB514" s="162"/>
      <c r="AC514" s="170" t="str">
        <f t="shared" si="143"/>
        <v>N/A</v>
      </c>
      <c r="AD514" s="280"/>
    </row>
    <row r="515" spans="1:30" ht="15" x14ac:dyDescent="0.25">
      <c r="A515" s="207" t="s">
        <v>836</v>
      </c>
      <c r="B515" s="208"/>
      <c r="C515" s="194"/>
      <c r="D515" s="382"/>
      <c r="E515" s="383"/>
      <c r="F515" s="194"/>
      <c r="G515" s="382"/>
      <c r="H515" s="383"/>
      <c r="I515" s="194"/>
      <c r="J515" s="382"/>
      <c r="K515" s="383"/>
      <c r="L515" s="194"/>
      <c r="M515" s="382"/>
      <c r="N515" s="383"/>
      <c r="O515" s="194"/>
      <c r="P515" s="382"/>
      <c r="Q515" s="382"/>
      <c r="R515" s="383"/>
      <c r="S515" s="195"/>
      <c r="T515" s="195"/>
      <c r="U515" s="210"/>
      <c r="Y515" s="161"/>
      <c r="Z515" s="161"/>
      <c r="AB515" s="162"/>
      <c r="AC515" s="170"/>
      <c r="AD515" s="280"/>
    </row>
    <row r="516" spans="1:30" x14ac:dyDescent="0.25">
      <c r="A516" s="192" t="s">
        <v>837</v>
      </c>
      <c r="B516" s="202"/>
      <c r="C516" s="194">
        <v>30</v>
      </c>
      <c r="D516" s="166">
        <v>33</v>
      </c>
      <c r="E516" s="167">
        <f>+(D516-C516)/C516</f>
        <v>0.1</v>
      </c>
      <c r="F516" s="168">
        <f>D516</f>
        <v>33</v>
      </c>
      <c r="G516" s="169">
        <f>ROUNDUP(F516*1.03,1)</f>
        <v>34</v>
      </c>
      <c r="H516" s="167">
        <f>+(G516-F516)/F516</f>
        <v>3.0303030303030304E-2</v>
      </c>
      <c r="I516" s="168">
        <f>G516</f>
        <v>34</v>
      </c>
      <c r="J516" s="169">
        <f>ROUNDUP(I516*1.03,1)</f>
        <v>35.1</v>
      </c>
      <c r="K516" s="167">
        <f>+(J516-I516)/I516</f>
        <v>3.2352941176470633E-2</v>
      </c>
      <c r="L516" s="168">
        <f>J516</f>
        <v>35.1</v>
      </c>
      <c r="M516" s="169">
        <f>ROUNDUP(L516*1.03,1)</f>
        <v>36.200000000000003</v>
      </c>
      <c r="N516" s="167">
        <f>+(M516-L516)/L516</f>
        <v>3.1339031339031376E-2</v>
      </c>
      <c r="O516" s="168">
        <f>M516</f>
        <v>36.200000000000003</v>
      </c>
      <c r="P516" s="169">
        <f>ROUNDUP(O516*1.03,1)</f>
        <v>37.300000000000004</v>
      </c>
      <c r="Q516" s="169">
        <f>ROUNDUP(P516*1.3,1)</f>
        <v>48.5</v>
      </c>
      <c r="R516" s="167">
        <f>+(Q516-P516)/P516</f>
        <v>0.30026809651474518</v>
      </c>
      <c r="S516" s="209" t="s">
        <v>384</v>
      </c>
      <c r="T516" s="209"/>
      <c r="U516" s="527" t="s">
        <v>13</v>
      </c>
      <c r="Y516" s="161"/>
      <c r="Z516" s="161"/>
      <c r="AB516" s="162"/>
      <c r="AC516" s="170" t="str">
        <f>IF(AB516=0,"N/A",(AB516-P516)/P516)</f>
        <v>N/A</v>
      </c>
      <c r="AD516" s="280"/>
    </row>
    <row r="517" spans="1:30" x14ac:dyDescent="0.25">
      <c r="A517" s="192" t="s">
        <v>838</v>
      </c>
      <c r="B517" s="202"/>
      <c r="C517" s="194">
        <v>30</v>
      </c>
      <c r="D517" s="166">
        <v>33</v>
      </c>
      <c r="E517" s="167">
        <f>+(D517-C517)/C517</f>
        <v>0.1</v>
      </c>
      <c r="F517" s="168">
        <f>D517</f>
        <v>33</v>
      </c>
      <c r="G517" s="169">
        <f>ROUNDUP(F517*1.03,1)</f>
        <v>34</v>
      </c>
      <c r="H517" s="167">
        <f>+(G517-F517)/F517</f>
        <v>3.0303030303030304E-2</v>
      </c>
      <c r="I517" s="168">
        <f>G517</f>
        <v>34</v>
      </c>
      <c r="J517" s="169">
        <f>ROUNDUP(I517*1.03,1)</f>
        <v>35.1</v>
      </c>
      <c r="K517" s="167">
        <f>+(J517-I517)/I517</f>
        <v>3.2352941176470633E-2</v>
      </c>
      <c r="L517" s="168">
        <f>J517</f>
        <v>35.1</v>
      </c>
      <c r="M517" s="169">
        <f>ROUNDUP(L517*1.03,1)</f>
        <v>36.200000000000003</v>
      </c>
      <c r="N517" s="167">
        <f>+(M517-L517)/L517</f>
        <v>3.1339031339031376E-2</v>
      </c>
      <c r="O517" s="168">
        <f>M517</f>
        <v>36.200000000000003</v>
      </c>
      <c r="P517" s="169">
        <f>ROUNDUP(O517*1.03,1)</f>
        <v>37.300000000000004</v>
      </c>
      <c r="Q517" s="169">
        <f>ROUNDUP(P517*1.3,1)</f>
        <v>48.5</v>
      </c>
      <c r="R517" s="167">
        <f>+(Q517-P517)/P517</f>
        <v>0.30026809651474518</v>
      </c>
      <c r="S517" s="209" t="s">
        <v>384</v>
      </c>
      <c r="T517" s="209"/>
      <c r="U517" s="527" t="s">
        <v>13</v>
      </c>
      <c r="Y517" s="161"/>
      <c r="Z517" s="161"/>
      <c r="AB517" s="162"/>
      <c r="AC517" s="170" t="str">
        <f>IF(AB517=0,"N/A",(AB517-P517)/P517)</f>
        <v>N/A</v>
      </c>
      <c r="AD517" s="280"/>
    </row>
    <row r="518" spans="1:30" x14ac:dyDescent="0.25">
      <c r="A518" s="196"/>
      <c r="B518" s="197"/>
      <c r="C518" s="194"/>
      <c r="D518" s="382"/>
      <c r="E518" s="383"/>
      <c r="F518" s="422"/>
      <c r="G518" s="195"/>
      <c r="H518" s="383"/>
      <c r="I518" s="422"/>
      <c r="J518" s="195"/>
      <c r="K518" s="383"/>
      <c r="L518" s="422"/>
      <c r="M518" s="195"/>
      <c r="N518" s="383"/>
      <c r="O518" s="422"/>
      <c r="P518" s="195"/>
      <c r="Q518" s="195"/>
      <c r="R518" s="383"/>
      <c r="S518" s="195"/>
      <c r="T518" s="195"/>
      <c r="U518" s="210"/>
      <c r="Y518" s="161"/>
      <c r="Z518" s="161"/>
      <c r="AB518" s="162"/>
      <c r="AC518" s="170" t="str">
        <f>IF(AB518=0,"N/A",(AB518-P518)/P518)</f>
        <v>N/A</v>
      </c>
      <c r="AD518" s="280"/>
    </row>
    <row r="519" spans="1:30" ht="15" x14ac:dyDescent="0.25">
      <c r="A519" s="207" t="s">
        <v>839</v>
      </c>
      <c r="B519" s="208"/>
      <c r="C519" s="194"/>
      <c r="D519" s="382"/>
      <c r="E519" s="383"/>
      <c r="F519" s="422"/>
      <c r="G519" s="195"/>
      <c r="H519" s="383"/>
      <c r="I519" s="422"/>
      <c r="J519" s="195"/>
      <c r="K519" s="383"/>
      <c r="L519" s="422"/>
      <c r="M519" s="195"/>
      <c r="N519" s="383"/>
      <c r="O519" s="422"/>
      <c r="P519" s="195"/>
      <c r="Q519" s="195"/>
      <c r="R519" s="383"/>
      <c r="S519" s="195"/>
      <c r="T519" s="195"/>
      <c r="U519" s="210"/>
      <c r="Y519" s="161"/>
      <c r="Z519" s="161"/>
      <c r="AB519" s="162"/>
      <c r="AC519" s="170"/>
      <c r="AD519" s="280"/>
    </row>
    <row r="520" spans="1:30" x14ac:dyDescent="0.25">
      <c r="A520" s="192" t="s">
        <v>840</v>
      </c>
      <c r="B520" s="202"/>
      <c r="C520" s="194">
        <v>179</v>
      </c>
      <c r="D520" s="166">
        <v>184</v>
      </c>
      <c r="E520" s="167">
        <f>+(D520-C520)/C520</f>
        <v>2.7932960893854747E-2</v>
      </c>
      <c r="F520" s="168">
        <f>D520</f>
        <v>184</v>
      </c>
      <c r="G520" s="169">
        <f>ROUNDUP(F520*1.03,0)</f>
        <v>190</v>
      </c>
      <c r="H520" s="167">
        <f>+(G520-F520)/F520</f>
        <v>3.2608695652173912E-2</v>
      </c>
      <c r="I520" s="168">
        <f>G520</f>
        <v>190</v>
      </c>
      <c r="J520" s="169">
        <f>ROUNDUP(I520*1.03,0)</f>
        <v>196</v>
      </c>
      <c r="K520" s="167">
        <f>+(J520-I520)/I520</f>
        <v>3.1578947368421054E-2</v>
      </c>
      <c r="L520" s="168">
        <f>J520</f>
        <v>196</v>
      </c>
      <c r="M520" s="169">
        <f>ROUNDUP(L520*1.03,0)</f>
        <v>202</v>
      </c>
      <c r="N520" s="167">
        <f>+(M520-L520)/L520</f>
        <v>3.0612244897959183E-2</v>
      </c>
      <c r="O520" s="168">
        <f>M520</f>
        <v>202</v>
      </c>
      <c r="P520" s="169">
        <f>ROUNDUP(O520*1.03,0)</f>
        <v>209</v>
      </c>
      <c r="Q520" s="169">
        <f>ROUNDUP(P520*1.3,1)</f>
        <v>271.7</v>
      </c>
      <c r="R520" s="167">
        <f>+(Q520-P520)/P520</f>
        <v>0.29999999999999993</v>
      </c>
      <c r="S520" s="195" t="s">
        <v>371</v>
      </c>
      <c r="T520" s="195"/>
      <c r="U520" s="527" t="s">
        <v>13</v>
      </c>
      <c r="Y520" s="161"/>
      <c r="Z520" s="161"/>
      <c r="AB520" s="162"/>
      <c r="AC520" s="170" t="str">
        <f>IF(AB520=0,"N/A",(AB520-P520)/P520)</f>
        <v>N/A</v>
      </c>
      <c r="AD520" s="280"/>
    </row>
    <row r="521" spans="1:30" x14ac:dyDescent="0.25">
      <c r="A521" s="192" t="s">
        <v>841</v>
      </c>
      <c r="B521" s="202"/>
      <c r="C521" s="194">
        <v>317</v>
      </c>
      <c r="D521" s="166">
        <v>326</v>
      </c>
      <c r="E521" s="167">
        <f>+(D521-C521)/C521</f>
        <v>2.8391167192429023E-2</v>
      </c>
      <c r="F521" s="168">
        <f>D521</f>
        <v>326</v>
      </c>
      <c r="G521" s="169">
        <f>ROUNDUP(F521*1.03,0)</f>
        <v>336</v>
      </c>
      <c r="H521" s="167">
        <f>+(G521-F521)/F521</f>
        <v>3.0674846625766871E-2</v>
      </c>
      <c r="I521" s="168">
        <f>G521</f>
        <v>336</v>
      </c>
      <c r="J521" s="169">
        <f>ROUNDUP(I521*1.03,0)</f>
        <v>347</v>
      </c>
      <c r="K521" s="167">
        <f>+(J521-I521)/I521</f>
        <v>3.273809523809524E-2</v>
      </c>
      <c r="L521" s="168">
        <f>J521</f>
        <v>347</v>
      </c>
      <c r="M521" s="169">
        <f>ROUNDUP(L521*1.03,0)</f>
        <v>358</v>
      </c>
      <c r="N521" s="167">
        <f>+(M521-L521)/L521</f>
        <v>3.1700288184438041E-2</v>
      </c>
      <c r="O521" s="168">
        <f>M521</f>
        <v>358</v>
      </c>
      <c r="P521" s="169">
        <f>ROUNDUP(O521*1.03,0)</f>
        <v>369</v>
      </c>
      <c r="Q521" s="169">
        <f>ROUNDUP(P521*1.3,1)</f>
        <v>479.7</v>
      </c>
      <c r="R521" s="167">
        <f>+(Q521-P521)/P521</f>
        <v>0.3</v>
      </c>
      <c r="S521" s="195" t="s">
        <v>371</v>
      </c>
      <c r="T521" s="195"/>
      <c r="U521" s="527" t="s">
        <v>13</v>
      </c>
      <c r="Y521" s="161"/>
      <c r="Z521" s="161"/>
      <c r="AB521" s="162"/>
      <c r="AC521" s="170" t="str">
        <f>IF(AB521=0,"N/A",(AB521-P521)/P521)</f>
        <v>N/A</v>
      </c>
      <c r="AD521" s="280"/>
    </row>
    <row r="522" spans="1:30" x14ac:dyDescent="0.25">
      <c r="A522" s="192" t="s">
        <v>842</v>
      </c>
      <c r="B522" s="202"/>
      <c r="C522" s="194">
        <v>228</v>
      </c>
      <c r="D522" s="166">
        <v>235</v>
      </c>
      <c r="E522" s="167">
        <f>+(D522-C522)/C522</f>
        <v>3.0701754385964911E-2</v>
      </c>
      <c r="F522" s="168">
        <f>D522</f>
        <v>235</v>
      </c>
      <c r="G522" s="169">
        <f>ROUNDUP(F522*1.03,0)</f>
        <v>243</v>
      </c>
      <c r="H522" s="167">
        <f>+(G522-F522)/F522</f>
        <v>3.4042553191489362E-2</v>
      </c>
      <c r="I522" s="168">
        <f>G522</f>
        <v>243</v>
      </c>
      <c r="J522" s="169">
        <f>ROUNDUP(I522*1.03,0)</f>
        <v>251</v>
      </c>
      <c r="K522" s="167">
        <f>+(J522-I522)/I522</f>
        <v>3.292181069958848E-2</v>
      </c>
      <c r="L522" s="168">
        <f>J522</f>
        <v>251</v>
      </c>
      <c r="M522" s="169">
        <f>ROUNDUP(L522*1.03,0)</f>
        <v>259</v>
      </c>
      <c r="N522" s="167">
        <f>+(M522-L522)/L522</f>
        <v>3.1872509960159362E-2</v>
      </c>
      <c r="O522" s="168">
        <f>M522</f>
        <v>259</v>
      </c>
      <c r="P522" s="169">
        <f>ROUNDUP(O522*1.03,0)</f>
        <v>267</v>
      </c>
      <c r="Q522" s="169">
        <f>ROUNDUP(P522*1.3,1)</f>
        <v>347.1</v>
      </c>
      <c r="R522" s="167">
        <f>+(Q522-P522)/P522</f>
        <v>0.3000000000000001</v>
      </c>
      <c r="S522" s="195" t="s">
        <v>371</v>
      </c>
      <c r="T522" s="195"/>
      <c r="U522" s="527" t="s">
        <v>13</v>
      </c>
      <c r="Y522" s="161"/>
      <c r="Z522" s="161"/>
      <c r="AB522" s="162"/>
      <c r="AC522" s="170" t="str">
        <f>IF(AB522=0,"N/A",(AB522-P522)/P522)</f>
        <v>N/A</v>
      </c>
      <c r="AD522" s="280"/>
    </row>
    <row r="523" spans="1:30" ht="28.5" x14ac:dyDescent="0.25">
      <c r="A523" s="192" t="s">
        <v>843</v>
      </c>
      <c r="B523" s="202"/>
      <c r="C523" s="194">
        <v>410</v>
      </c>
      <c r="D523" s="166">
        <v>422</v>
      </c>
      <c r="E523" s="167">
        <f>+(D523-C523)/C523</f>
        <v>2.9268292682926831E-2</v>
      </c>
      <c r="F523" s="168">
        <f>D523</f>
        <v>422</v>
      </c>
      <c r="G523" s="169">
        <f>ROUNDUP(F523*1.03,0)</f>
        <v>435</v>
      </c>
      <c r="H523" s="167">
        <f>+(G523-F523)/F523</f>
        <v>3.0805687203791468E-2</v>
      </c>
      <c r="I523" s="168">
        <f>G523</f>
        <v>435</v>
      </c>
      <c r="J523" s="169">
        <f>ROUNDUP(I523*1.03,0)</f>
        <v>449</v>
      </c>
      <c r="K523" s="167">
        <f>+(J523-I523)/I523</f>
        <v>3.2183908045977011E-2</v>
      </c>
      <c r="L523" s="168">
        <f>J523</f>
        <v>449</v>
      </c>
      <c r="M523" s="169">
        <f>ROUNDUP(L523*1.03,0)</f>
        <v>463</v>
      </c>
      <c r="N523" s="167">
        <f>+(M523-L523)/L523</f>
        <v>3.1180400890868598E-2</v>
      </c>
      <c r="O523" s="168">
        <f>M523</f>
        <v>463</v>
      </c>
      <c r="P523" s="169">
        <f>ROUNDUP(O523*1.03,0)</f>
        <v>477</v>
      </c>
      <c r="Q523" s="169">
        <f>ROUNDUP(P523*1.3,1)</f>
        <v>620.1</v>
      </c>
      <c r="R523" s="167">
        <f>+(Q523-P523)/P523</f>
        <v>0.30000000000000004</v>
      </c>
      <c r="S523" s="195" t="s">
        <v>371</v>
      </c>
      <c r="T523" s="195"/>
      <c r="U523" s="527" t="s">
        <v>13</v>
      </c>
      <c r="Y523" s="161"/>
      <c r="Z523" s="161"/>
      <c r="AB523" s="162"/>
      <c r="AC523" s="170" t="str">
        <f>IF(AB523=0,"N/A",(AB523-P523)/P523)</f>
        <v>N/A</v>
      </c>
      <c r="AD523" s="280"/>
    </row>
    <row r="524" spans="1:30" x14ac:dyDescent="0.25">
      <c r="A524" s="196"/>
      <c r="B524" s="197"/>
      <c r="C524" s="194"/>
      <c r="D524" s="166"/>
      <c r="E524" s="167"/>
      <c r="F524" s="168"/>
      <c r="G524" s="169"/>
      <c r="H524" s="167"/>
      <c r="I524" s="168"/>
      <c r="J524" s="169"/>
      <c r="K524" s="167"/>
      <c r="L524" s="168"/>
      <c r="M524" s="169"/>
      <c r="N524" s="167"/>
      <c r="O524" s="168"/>
      <c r="P524" s="169"/>
      <c r="Q524" s="169"/>
      <c r="R524" s="167"/>
      <c r="S524" s="195"/>
      <c r="T524" s="195"/>
      <c r="U524" s="527"/>
      <c r="Y524" s="161"/>
      <c r="Z524" s="161"/>
      <c r="AB524" s="162"/>
      <c r="AC524" s="170" t="str">
        <f>IF(AB524=0,"N/A",(AB524-P524)/P524)</f>
        <v>N/A</v>
      </c>
      <c r="AD524" s="280"/>
    </row>
    <row r="525" spans="1:30" ht="15" x14ac:dyDescent="0.25">
      <c r="A525" s="414" t="s">
        <v>844</v>
      </c>
      <c r="B525" s="197"/>
      <c r="C525" s="422" t="s">
        <v>478</v>
      </c>
      <c r="D525" s="166">
        <v>150</v>
      </c>
      <c r="E525" s="203"/>
      <c r="F525" s="168">
        <f>D525</f>
        <v>150</v>
      </c>
      <c r="G525" s="169">
        <f>ROUNDUP(F525*1.03,0)</f>
        <v>155</v>
      </c>
      <c r="H525" s="167">
        <f>+(G525-F525)/F525</f>
        <v>3.3333333333333333E-2</v>
      </c>
      <c r="I525" s="168">
        <f>G525</f>
        <v>155</v>
      </c>
      <c r="J525" s="169">
        <f>ROUNDUP(I525*1.03,0)</f>
        <v>160</v>
      </c>
      <c r="K525" s="167">
        <f>+(J525-I525)/I525</f>
        <v>3.2258064516129031E-2</v>
      </c>
      <c r="L525" s="168">
        <f>J525</f>
        <v>160</v>
      </c>
      <c r="M525" s="169">
        <f>ROUNDUP(L525*1.03,0)</f>
        <v>165</v>
      </c>
      <c r="N525" s="167">
        <f>+(M525-L525)/L525</f>
        <v>3.125E-2</v>
      </c>
      <c r="O525" s="168">
        <f>M525</f>
        <v>165</v>
      </c>
      <c r="P525" s="169">
        <f>ROUNDUP(O525*1.03,0)</f>
        <v>170</v>
      </c>
      <c r="Q525" s="169">
        <f>ROUNDUP(P525*1.3,1)</f>
        <v>221</v>
      </c>
      <c r="R525" s="167">
        <f>+(Q525-P525)/P525</f>
        <v>0.3</v>
      </c>
      <c r="S525" s="209" t="s">
        <v>384</v>
      </c>
      <c r="T525" s="209" t="s">
        <v>493</v>
      </c>
      <c r="U525" s="527" t="s">
        <v>13</v>
      </c>
      <c r="Y525" s="161"/>
      <c r="Z525" s="161"/>
      <c r="AB525" s="162"/>
      <c r="AC525" s="170"/>
      <c r="AD525" s="280"/>
    </row>
    <row r="526" spans="1:30" x14ac:dyDescent="0.25">
      <c r="A526" s="196"/>
      <c r="B526" s="197"/>
      <c r="C526" s="194"/>
      <c r="D526" s="382"/>
      <c r="E526" s="383"/>
      <c r="F526" s="422"/>
      <c r="G526" s="195"/>
      <c r="H526" s="383"/>
      <c r="I526" s="422"/>
      <c r="J526" s="195"/>
      <c r="K526" s="383"/>
      <c r="L526" s="422"/>
      <c r="M526" s="195"/>
      <c r="N526" s="383"/>
      <c r="O526" s="422"/>
      <c r="P526" s="195"/>
      <c r="Q526" s="195"/>
      <c r="R526" s="383"/>
      <c r="S526" s="195"/>
      <c r="T526" s="195"/>
      <c r="U526" s="210"/>
      <c r="Y526" s="161"/>
      <c r="Z526" s="161"/>
      <c r="AB526" s="162"/>
      <c r="AC526" s="170" t="str">
        <f>IF(AB526=0,"N/A",(AB526-P526)/P526)</f>
        <v>N/A</v>
      </c>
      <c r="AD526" s="280"/>
    </row>
    <row r="527" spans="1:30" ht="15" x14ac:dyDescent="0.25">
      <c r="A527" s="192" t="s">
        <v>845</v>
      </c>
      <c r="B527" s="208"/>
      <c r="C527" s="194">
        <v>100</v>
      </c>
      <c r="D527" s="166">
        <v>110</v>
      </c>
      <c r="E527" s="167">
        <f>+(D527-C527)/C527</f>
        <v>0.1</v>
      </c>
      <c r="F527" s="168">
        <f>D527</f>
        <v>110</v>
      </c>
      <c r="G527" s="169">
        <f>ROUNDUP(F527*1.03,0)</f>
        <v>114</v>
      </c>
      <c r="H527" s="167">
        <f>+(G527-F527)/F527</f>
        <v>3.6363636363636362E-2</v>
      </c>
      <c r="I527" s="168">
        <f>G527</f>
        <v>114</v>
      </c>
      <c r="J527" s="169">
        <f>ROUNDUP(I527*1.03,0)</f>
        <v>118</v>
      </c>
      <c r="K527" s="167">
        <f>+(J527-I527)/I527</f>
        <v>3.5087719298245612E-2</v>
      </c>
      <c r="L527" s="168">
        <f>J527</f>
        <v>118</v>
      </c>
      <c r="M527" s="169">
        <f>ROUNDUP(L527*1.03,0)</f>
        <v>122</v>
      </c>
      <c r="N527" s="167">
        <f>+(M527-L527)/L527</f>
        <v>3.3898305084745763E-2</v>
      </c>
      <c r="O527" s="168">
        <f>M527</f>
        <v>122</v>
      </c>
      <c r="P527" s="169">
        <f>ROUNDUP(O527*1.03,0)</f>
        <v>126</v>
      </c>
      <c r="Q527" s="169">
        <f>ROUNDUP(P527*1.3,1)</f>
        <v>163.80000000000001</v>
      </c>
      <c r="R527" s="167">
        <f>+(Q527-P527)/P527</f>
        <v>0.3000000000000001</v>
      </c>
      <c r="S527" s="209" t="s">
        <v>384</v>
      </c>
      <c r="T527" s="209"/>
      <c r="U527" s="527" t="s">
        <v>13</v>
      </c>
      <c r="Y527" s="161"/>
      <c r="Z527" s="161"/>
      <c r="AB527" s="162"/>
      <c r="AC527" s="170" t="str">
        <f>IF(AB527=0,"N/A",(AB527-P527)/P527)</f>
        <v>N/A</v>
      </c>
      <c r="AD527" s="280"/>
    </row>
    <row r="528" spans="1:30" ht="15" x14ac:dyDescent="0.25">
      <c r="A528" s="448" t="s">
        <v>846</v>
      </c>
      <c r="B528" s="533"/>
      <c r="C528" s="422" t="s">
        <v>478</v>
      </c>
      <c r="D528" s="225">
        <v>150</v>
      </c>
      <c r="E528" s="341"/>
      <c r="F528" s="168">
        <f>D528</f>
        <v>150</v>
      </c>
      <c r="G528" s="169">
        <f>ROUNDUP(F528*1.03,0)</f>
        <v>155</v>
      </c>
      <c r="H528" s="167">
        <f>+(G528-F528)/F528</f>
        <v>3.3333333333333333E-2</v>
      </c>
      <c r="I528" s="168">
        <f>G528</f>
        <v>155</v>
      </c>
      <c r="J528" s="169">
        <f>ROUNDUP(I528*1.03,0)</f>
        <v>160</v>
      </c>
      <c r="K528" s="167">
        <f>+(J528-I528)/I528</f>
        <v>3.2258064516129031E-2</v>
      </c>
      <c r="L528" s="168">
        <f>J528</f>
        <v>160</v>
      </c>
      <c r="M528" s="169">
        <f>ROUNDUP(L528*1.03,0)</f>
        <v>165</v>
      </c>
      <c r="N528" s="167">
        <f>+(M528-L528)/L528</f>
        <v>3.125E-2</v>
      </c>
      <c r="O528" s="168">
        <f>M528</f>
        <v>165</v>
      </c>
      <c r="P528" s="169">
        <f>ROUNDUP(O528*1.03,0)</f>
        <v>170</v>
      </c>
      <c r="Q528" s="169">
        <f>ROUNDUP(P528*1.3,1)</f>
        <v>221</v>
      </c>
      <c r="R528" s="167">
        <f>+(Q528-P528)/P528</f>
        <v>0.3</v>
      </c>
      <c r="S528" s="199" t="s">
        <v>384</v>
      </c>
      <c r="T528" s="199"/>
      <c r="U528" s="532" t="s">
        <v>13</v>
      </c>
      <c r="Y528" s="161"/>
      <c r="Z528" s="161"/>
      <c r="AB528" s="162"/>
      <c r="AC528" s="170" t="str">
        <f>IF(AB528=0,"N/A",(AB528-P528)/P528)</f>
        <v>N/A</v>
      </c>
      <c r="AD528" s="280"/>
    </row>
    <row r="529" spans="1:30" ht="15" x14ac:dyDescent="0.25">
      <c r="A529" s="534"/>
      <c r="B529" s="533"/>
      <c r="C529" s="198"/>
      <c r="D529" s="225"/>
      <c r="E529" s="341"/>
      <c r="F529" s="204"/>
      <c r="G529" s="228"/>
      <c r="H529" s="341"/>
      <c r="I529" s="204"/>
      <c r="J529" s="228"/>
      <c r="K529" s="341"/>
      <c r="L529" s="204"/>
      <c r="M529" s="228"/>
      <c r="N529" s="341"/>
      <c r="O529" s="204"/>
      <c r="P529" s="228"/>
      <c r="Q529" s="228"/>
      <c r="R529" s="341"/>
      <c r="S529" s="205"/>
      <c r="T529" s="205"/>
      <c r="U529" s="266"/>
      <c r="Y529" s="161"/>
      <c r="Z529" s="161"/>
      <c r="AB529" s="162"/>
      <c r="AC529" s="170" t="str">
        <f>IF(AB529=0,"N/A",(AB529-P529)/P529)</f>
        <v>N/A</v>
      </c>
      <c r="AD529" s="280"/>
    </row>
    <row r="530" spans="1:30" ht="28.5" x14ac:dyDescent="0.25">
      <c r="A530" s="207" t="s">
        <v>847</v>
      </c>
      <c r="B530" s="267"/>
      <c r="C530" s="209"/>
      <c r="D530" s="263"/>
      <c r="E530" s="209"/>
      <c r="F530" s="209"/>
      <c r="G530" s="273"/>
      <c r="H530" s="167"/>
      <c r="I530" s="296"/>
      <c r="J530" s="273"/>
      <c r="K530" s="167"/>
      <c r="L530" s="296"/>
      <c r="M530" s="273"/>
      <c r="N530" s="167"/>
      <c r="O530" s="296"/>
      <c r="P530" s="273"/>
      <c r="Q530" s="273"/>
      <c r="R530" s="167"/>
      <c r="S530" s="209"/>
      <c r="T530" s="209"/>
      <c r="U530" s="266"/>
      <c r="W530" s="535" t="s">
        <v>848</v>
      </c>
      <c r="X530" s="304"/>
      <c r="Y530" s="161"/>
      <c r="Z530" s="161"/>
      <c r="AB530" s="162"/>
      <c r="AC530" s="170"/>
      <c r="AD530" s="280"/>
    </row>
    <row r="531" spans="1:30" x14ac:dyDescent="0.25">
      <c r="A531" s="192" t="s">
        <v>849</v>
      </c>
      <c r="B531" s="193"/>
      <c r="C531" s="272">
        <v>1314</v>
      </c>
      <c r="D531" s="263"/>
      <c r="E531" s="209"/>
      <c r="F531" s="272" t="s">
        <v>478</v>
      </c>
      <c r="G531" s="273">
        <v>1314</v>
      </c>
      <c r="H531" s="167"/>
      <c r="I531" s="273">
        <f>G531</f>
        <v>1314</v>
      </c>
      <c r="J531" s="169">
        <v>1200</v>
      </c>
      <c r="K531" s="167">
        <f>+(J531-I531)/I531</f>
        <v>-8.6757990867579904E-2</v>
      </c>
      <c r="L531" s="273">
        <f>J531</f>
        <v>1200</v>
      </c>
      <c r="M531" s="169">
        <f>ROUNDUP(L531*1.03,1)</f>
        <v>1236</v>
      </c>
      <c r="N531" s="167">
        <f>+(M531-L531)/L531</f>
        <v>0.03</v>
      </c>
      <c r="O531" s="273">
        <f>M531</f>
        <v>1236</v>
      </c>
      <c r="P531" s="169">
        <f>ROUNDUP(O531*1.03,1)</f>
        <v>1273.0999999999999</v>
      </c>
      <c r="Q531" s="169">
        <f>ROUNDUP(P531*1.3,1)</f>
        <v>1655.1</v>
      </c>
      <c r="R531" s="167">
        <f>+(Q531-P531)/P531</f>
        <v>0.3000549838975729</v>
      </c>
      <c r="S531" s="209" t="s">
        <v>371</v>
      </c>
      <c r="T531" s="209"/>
      <c r="U531" s="266" t="s">
        <v>13</v>
      </c>
      <c r="W531" s="363"/>
      <c r="X531" s="363"/>
      <c r="Y531" s="161"/>
      <c r="Z531" s="314"/>
      <c r="AB531" s="162"/>
      <c r="AC531" s="170" t="str">
        <f>IF(AB531=0,"N/A",(AB531-P531)/P531)</f>
        <v>N/A</v>
      </c>
      <c r="AD531" s="280"/>
    </row>
    <row r="532" spans="1:30" ht="15" x14ac:dyDescent="0.25">
      <c r="A532" s="536"/>
      <c r="B532" s="537"/>
      <c r="C532" s="538"/>
      <c r="D532" s="539"/>
      <c r="E532" s="540"/>
      <c r="F532" s="538"/>
      <c r="G532" s="541"/>
      <c r="H532" s="540"/>
      <c r="I532" s="538"/>
      <c r="J532" s="541"/>
      <c r="K532" s="540"/>
      <c r="L532" s="538"/>
      <c r="M532" s="541"/>
      <c r="N532" s="540"/>
      <c r="O532" s="538"/>
      <c r="P532" s="541"/>
      <c r="Q532" s="541"/>
      <c r="R532" s="540"/>
      <c r="S532" s="542"/>
      <c r="T532" s="542"/>
      <c r="U532" s="270"/>
      <c r="Y532" s="161"/>
      <c r="Z532" s="161"/>
      <c r="AB532" s="162"/>
      <c r="AC532" s="170"/>
      <c r="AD532" s="280"/>
    </row>
    <row r="533" spans="1:30" ht="15" x14ac:dyDescent="0.25">
      <c r="A533" s="534" t="s">
        <v>850</v>
      </c>
      <c r="B533" s="533"/>
      <c r="C533" s="204"/>
      <c r="D533" s="225"/>
      <c r="E533" s="341"/>
      <c r="F533" s="204"/>
      <c r="G533" s="228"/>
      <c r="H533" s="341"/>
      <c r="I533" s="204"/>
      <c r="J533" s="228"/>
      <c r="K533" s="341"/>
      <c r="L533" s="204"/>
      <c r="M533" s="228"/>
      <c r="N533" s="341"/>
      <c r="O533" s="204"/>
      <c r="P533" s="228"/>
      <c r="Q533" s="228"/>
      <c r="R533" s="341"/>
      <c r="S533" s="205"/>
      <c r="T533" s="205"/>
      <c r="U533" s="266"/>
      <c r="Y533" s="161"/>
      <c r="Z533" s="161"/>
      <c r="AB533" s="162"/>
      <c r="AC533" s="170"/>
      <c r="AD533" s="280"/>
    </row>
    <row r="534" spans="1:30" ht="28.5" x14ac:dyDescent="0.25">
      <c r="A534" s="448" t="s">
        <v>851</v>
      </c>
      <c r="B534" s="543"/>
      <c r="C534" s="204" t="s">
        <v>478</v>
      </c>
      <c r="D534" s="225">
        <v>275</v>
      </c>
      <c r="E534" s="341"/>
      <c r="F534" s="168">
        <f>D534</f>
        <v>275</v>
      </c>
      <c r="G534" s="169">
        <v>275</v>
      </c>
      <c r="H534" s="167">
        <f>+(G534-F534)/F534</f>
        <v>0</v>
      </c>
      <c r="I534" s="168">
        <f>G534</f>
        <v>275</v>
      </c>
      <c r="J534" s="169">
        <v>275</v>
      </c>
      <c r="K534" s="167">
        <f>+(J534-I534)/I534</f>
        <v>0</v>
      </c>
      <c r="L534" s="168">
        <f>J534</f>
        <v>275</v>
      </c>
      <c r="M534" s="169">
        <f>ROUNDUP(L534*1.03,1)</f>
        <v>283.3</v>
      </c>
      <c r="N534" s="167">
        <f>+(M534-L534)/L534</f>
        <v>3.0181818181818223E-2</v>
      </c>
      <c r="O534" s="168">
        <f>M534</f>
        <v>283.3</v>
      </c>
      <c r="P534" s="169">
        <f>ROUNDUP(O534*1.03,1)</f>
        <v>291.8</v>
      </c>
      <c r="Q534" s="169">
        <f>ROUNDUP(P534*1.3,1)</f>
        <v>379.40000000000003</v>
      </c>
      <c r="R534" s="167">
        <f>+(Q534-P534)/P534</f>
        <v>0.30020562028786846</v>
      </c>
      <c r="S534" s="205" t="s">
        <v>384</v>
      </c>
      <c r="T534" s="205"/>
      <c r="U534" s="266" t="s">
        <v>13</v>
      </c>
      <c r="W534" s="544" t="s">
        <v>852</v>
      </c>
      <c r="Y534" s="161"/>
      <c r="Z534" s="314"/>
      <c r="AB534" s="162"/>
      <c r="AC534" s="170" t="str">
        <f>IF(AB534=0,"N/A",(AB534-P534)/P534)</f>
        <v>N/A</v>
      </c>
      <c r="AD534" s="280"/>
    </row>
    <row r="535" spans="1:30" x14ac:dyDescent="0.25">
      <c r="A535" s="448" t="s">
        <v>853</v>
      </c>
      <c r="B535" s="543"/>
      <c r="C535" s="204" t="s">
        <v>478</v>
      </c>
      <c r="D535" s="225">
        <v>150</v>
      </c>
      <c r="E535" s="341"/>
      <c r="F535" s="168">
        <f>D535</f>
        <v>150</v>
      </c>
      <c r="G535" s="169">
        <v>150</v>
      </c>
      <c r="H535" s="167">
        <f>+(G535-F535)/F535</f>
        <v>0</v>
      </c>
      <c r="I535" s="168">
        <f>G535</f>
        <v>150</v>
      </c>
      <c r="J535" s="169">
        <v>150</v>
      </c>
      <c r="K535" s="167">
        <f>+(J535-I535)/I535</f>
        <v>0</v>
      </c>
      <c r="L535" s="168">
        <f>J535</f>
        <v>150</v>
      </c>
      <c r="M535" s="169">
        <f>ROUNDUP(L535*1.03,1)</f>
        <v>154.5</v>
      </c>
      <c r="N535" s="167">
        <f>+(M535-L535)/L535</f>
        <v>0.03</v>
      </c>
      <c r="O535" s="168">
        <f>M535</f>
        <v>154.5</v>
      </c>
      <c r="P535" s="169">
        <f>ROUNDUP(O535*1.03,1)</f>
        <v>159.19999999999999</v>
      </c>
      <c r="Q535" s="169">
        <f>ROUNDUP(P535*1.3,1)</f>
        <v>207</v>
      </c>
      <c r="R535" s="167">
        <f>+(Q535-P535)/P535</f>
        <v>0.30025125628140714</v>
      </c>
      <c r="S535" s="205" t="s">
        <v>428</v>
      </c>
      <c r="T535" s="205"/>
      <c r="U535" s="266" t="s">
        <v>13</v>
      </c>
      <c r="W535" s="544" t="s">
        <v>852</v>
      </c>
      <c r="Y535" s="161"/>
      <c r="Z535" s="314"/>
      <c r="AB535" s="162"/>
      <c r="AC535" s="170" t="str">
        <f>IF(AB535=0,"N/A",(AB535-P535)/P535)</f>
        <v>N/A</v>
      </c>
      <c r="AD535" s="280"/>
    </row>
    <row r="536" spans="1:30" ht="15" x14ac:dyDescent="0.25">
      <c r="A536" s="545"/>
      <c r="B536" s="546"/>
      <c r="C536" s="547"/>
      <c r="D536" s="548"/>
      <c r="E536" s="549"/>
      <c r="F536" s="547"/>
      <c r="G536" s="550"/>
      <c r="H536" s="549"/>
      <c r="I536" s="547"/>
      <c r="J536" s="550"/>
      <c r="K536" s="549"/>
      <c r="L536" s="547"/>
      <c r="M536" s="550"/>
      <c r="N536" s="549"/>
      <c r="O536" s="547"/>
      <c r="P536" s="550"/>
      <c r="Q536" s="550"/>
      <c r="R536" s="549"/>
      <c r="S536" s="551"/>
      <c r="T536" s="551"/>
      <c r="U536" s="552"/>
      <c r="W536" s="544" t="s">
        <v>854</v>
      </c>
      <c r="Y536" s="161"/>
      <c r="Z536" s="314"/>
      <c r="AB536" s="162"/>
      <c r="AC536" s="170"/>
      <c r="AD536" s="280"/>
    </row>
    <row r="537" spans="1:30" ht="15" x14ac:dyDescent="0.25">
      <c r="A537" s="545" t="s">
        <v>855</v>
      </c>
      <c r="B537" s="546"/>
      <c r="C537" s="547"/>
      <c r="D537" s="553"/>
      <c r="E537" s="549"/>
      <c r="F537" s="547"/>
      <c r="G537" s="344"/>
      <c r="H537" s="549"/>
      <c r="I537" s="547"/>
      <c r="J537" s="344"/>
      <c r="K537" s="549"/>
      <c r="L537" s="547"/>
      <c r="M537" s="344"/>
      <c r="N537" s="549"/>
      <c r="O537" s="547"/>
      <c r="P537" s="344"/>
      <c r="Q537" s="550"/>
      <c r="R537" s="549"/>
      <c r="S537" s="551"/>
      <c r="T537" s="551"/>
      <c r="U537" s="552"/>
      <c r="Y537" s="161"/>
      <c r="Z537" s="161"/>
      <c r="AB537" s="162"/>
      <c r="AC537" s="170"/>
      <c r="AD537" s="280"/>
    </row>
    <row r="538" spans="1:30" ht="29.25" x14ac:dyDescent="0.25">
      <c r="A538" s="554" t="s">
        <v>856</v>
      </c>
      <c r="B538" s="546"/>
      <c r="C538" s="547"/>
      <c r="D538" s="548"/>
      <c r="E538" s="549"/>
      <c r="F538" s="547"/>
      <c r="G538" s="550"/>
      <c r="H538" s="549"/>
      <c r="I538" s="547"/>
      <c r="J538" s="550">
        <v>365</v>
      </c>
      <c r="K538" s="549" t="s">
        <v>415</v>
      </c>
      <c r="L538" s="273">
        <f t="shared" ref="L538:L545" si="144">J538</f>
        <v>365</v>
      </c>
      <c r="M538" s="169">
        <f t="shared" ref="M538:M545" si="145">ROUNDUP(L538*1.03,1)</f>
        <v>376</v>
      </c>
      <c r="N538" s="167">
        <f t="shared" ref="N538:N545" si="146">+(M538-L538)/L538</f>
        <v>3.0136986301369864E-2</v>
      </c>
      <c r="O538" s="273">
        <f t="shared" ref="O538:O545" si="147">M538</f>
        <v>376</v>
      </c>
      <c r="P538" s="169">
        <f t="shared" ref="P538:P545" si="148">ROUNDUP(O538*1.03,1)</f>
        <v>387.3</v>
      </c>
      <c r="Q538" s="169">
        <f t="shared" ref="Q538:Q545" si="149">ROUNDUP(P538*1.3,1)</f>
        <v>503.5</v>
      </c>
      <c r="R538" s="167">
        <f t="shared" ref="R538:R545" si="150">+(Q538-P538)/P538</f>
        <v>0.3000258197779499</v>
      </c>
      <c r="S538" s="551" t="s">
        <v>428</v>
      </c>
      <c r="T538" s="551"/>
      <c r="U538" s="555" t="s">
        <v>13</v>
      </c>
      <c r="Y538" s="161"/>
      <c r="Z538" s="314"/>
      <c r="AB538" s="162"/>
      <c r="AC538" s="170" t="str">
        <f t="shared" ref="AC538:AC545" si="151">IF(AB538=0,"N/A",(AB538-P538)/P538)</f>
        <v>N/A</v>
      </c>
      <c r="AD538" s="280"/>
    </row>
    <row r="539" spans="1:30" ht="29.25" x14ac:dyDescent="0.25">
      <c r="A539" s="554" t="s">
        <v>857</v>
      </c>
      <c r="B539" s="546"/>
      <c r="C539" s="547"/>
      <c r="D539" s="548"/>
      <c r="E539" s="549"/>
      <c r="F539" s="547"/>
      <c r="G539" s="550"/>
      <c r="H539" s="549"/>
      <c r="I539" s="547"/>
      <c r="J539" s="550">
        <v>265</v>
      </c>
      <c r="K539" s="549" t="s">
        <v>415</v>
      </c>
      <c r="L539" s="273">
        <f t="shared" si="144"/>
        <v>265</v>
      </c>
      <c r="M539" s="169">
        <f t="shared" si="145"/>
        <v>273</v>
      </c>
      <c r="N539" s="167">
        <f t="shared" si="146"/>
        <v>3.0188679245283019E-2</v>
      </c>
      <c r="O539" s="273">
        <f t="shared" si="147"/>
        <v>273</v>
      </c>
      <c r="P539" s="169">
        <f t="shared" si="148"/>
        <v>281.20000000000005</v>
      </c>
      <c r="Q539" s="169">
        <f t="shared" si="149"/>
        <v>365.6</v>
      </c>
      <c r="R539" s="167">
        <f t="shared" si="150"/>
        <v>0.30014224751066843</v>
      </c>
      <c r="S539" s="551" t="s">
        <v>428</v>
      </c>
      <c r="T539" s="551"/>
      <c r="U539" s="555" t="s">
        <v>13</v>
      </c>
      <c r="Y539" s="161"/>
      <c r="Z539" s="314"/>
      <c r="AB539" s="162"/>
      <c r="AC539" s="170" t="str">
        <f t="shared" si="151"/>
        <v>N/A</v>
      </c>
      <c r="AD539" s="280"/>
    </row>
    <row r="540" spans="1:30" ht="29.25" x14ac:dyDescent="0.25">
      <c r="A540" s="554" t="s">
        <v>858</v>
      </c>
      <c r="B540" s="546"/>
      <c r="C540" s="547"/>
      <c r="D540" s="548"/>
      <c r="E540" s="549"/>
      <c r="F540" s="547"/>
      <c r="G540" s="550"/>
      <c r="H540" s="549"/>
      <c r="I540" s="547"/>
      <c r="J540" s="550">
        <v>175</v>
      </c>
      <c r="K540" s="549" t="s">
        <v>415</v>
      </c>
      <c r="L540" s="273">
        <f t="shared" si="144"/>
        <v>175</v>
      </c>
      <c r="M540" s="169">
        <f t="shared" si="145"/>
        <v>180.29999999999998</v>
      </c>
      <c r="N540" s="167">
        <f t="shared" si="146"/>
        <v>3.0285714285714187E-2</v>
      </c>
      <c r="O540" s="273">
        <f t="shared" si="147"/>
        <v>180.29999999999998</v>
      </c>
      <c r="P540" s="169">
        <f t="shared" si="148"/>
        <v>185.79999999999998</v>
      </c>
      <c r="Q540" s="169">
        <f t="shared" si="149"/>
        <v>241.6</v>
      </c>
      <c r="R540" s="167">
        <f t="shared" si="150"/>
        <v>0.30032292787944037</v>
      </c>
      <c r="S540" s="551" t="s">
        <v>428</v>
      </c>
      <c r="T540" s="551"/>
      <c r="U540" s="555" t="s">
        <v>13</v>
      </c>
      <c r="Y540" s="161"/>
      <c r="Z540" s="314"/>
      <c r="AB540" s="162"/>
      <c r="AC540" s="170" t="str">
        <f t="shared" si="151"/>
        <v>N/A</v>
      </c>
      <c r="AD540" s="280"/>
    </row>
    <row r="541" spans="1:30" ht="15" x14ac:dyDescent="0.25">
      <c r="A541" s="554" t="s">
        <v>859</v>
      </c>
      <c r="B541" s="546"/>
      <c r="C541" s="547"/>
      <c r="D541" s="548"/>
      <c r="E541" s="549"/>
      <c r="F541" s="547"/>
      <c r="G541" s="550"/>
      <c r="H541" s="549"/>
      <c r="I541" s="547"/>
      <c r="J541" s="550">
        <v>100</v>
      </c>
      <c r="K541" s="549" t="s">
        <v>415</v>
      </c>
      <c r="L541" s="273">
        <f t="shared" si="144"/>
        <v>100</v>
      </c>
      <c r="M541" s="169">
        <f t="shared" si="145"/>
        <v>103</v>
      </c>
      <c r="N541" s="167">
        <f t="shared" si="146"/>
        <v>0.03</v>
      </c>
      <c r="O541" s="273">
        <f t="shared" si="147"/>
        <v>103</v>
      </c>
      <c r="P541" s="169">
        <f t="shared" si="148"/>
        <v>106.1</v>
      </c>
      <c r="Q541" s="169">
        <f t="shared" si="149"/>
        <v>138</v>
      </c>
      <c r="R541" s="167">
        <f t="shared" si="150"/>
        <v>0.30065975494816216</v>
      </c>
      <c r="S541" s="551" t="s">
        <v>428</v>
      </c>
      <c r="T541" s="551"/>
      <c r="U541" s="555" t="s">
        <v>13</v>
      </c>
      <c r="Y541" s="161"/>
      <c r="Z541" s="314"/>
      <c r="AB541" s="162"/>
      <c r="AC541" s="170" t="str">
        <f t="shared" si="151"/>
        <v>N/A</v>
      </c>
      <c r="AD541" s="280"/>
    </row>
    <row r="542" spans="1:30" ht="15" x14ac:dyDescent="0.25">
      <c r="A542" s="554" t="s">
        <v>860</v>
      </c>
      <c r="B542" s="546"/>
      <c r="C542" s="547"/>
      <c r="D542" s="548"/>
      <c r="E542" s="549"/>
      <c r="F542" s="547"/>
      <c r="G542" s="550"/>
      <c r="H542" s="549"/>
      <c r="I542" s="547"/>
      <c r="J542" s="550">
        <v>65</v>
      </c>
      <c r="K542" s="549" t="s">
        <v>415</v>
      </c>
      <c r="L542" s="273">
        <f t="shared" si="144"/>
        <v>65</v>
      </c>
      <c r="M542" s="169">
        <f t="shared" si="145"/>
        <v>67</v>
      </c>
      <c r="N542" s="167">
        <f t="shared" si="146"/>
        <v>3.0769230769230771E-2</v>
      </c>
      <c r="O542" s="273">
        <f t="shared" si="147"/>
        <v>67</v>
      </c>
      <c r="P542" s="169">
        <f t="shared" si="148"/>
        <v>69.099999999999994</v>
      </c>
      <c r="Q542" s="169">
        <f t="shared" si="149"/>
        <v>89.899999999999991</v>
      </c>
      <c r="R542" s="167">
        <f t="shared" si="150"/>
        <v>0.30101302460202606</v>
      </c>
      <c r="S542" s="551" t="s">
        <v>428</v>
      </c>
      <c r="T542" s="551"/>
      <c r="U542" s="555" t="s">
        <v>13</v>
      </c>
      <c r="Y542" s="161"/>
      <c r="Z542" s="314"/>
      <c r="AB542" s="162"/>
      <c r="AC542" s="170" t="str">
        <f t="shared" si="151"/>
        <v>N/A</v>
      </c>
      <c r="AD542" s="280"/>
    </row>
    <row r="543" spans="1:30" ht="15" x14ac:dyDescent="0.25">
      <c r="A543" s="554" t="s">
        <v>861</v>
      </c>
      <c r="B543" s="546"/>
      <c r="C543" s="547"/>
      <c r="D543" s="548"/>
      <c r="E543" s="549"/>
      <c r="F543" s="547"/>
      <c r="G543" s="550"/>
      <c r="H543" s="549"/>
      <c r="I543" s="547"/>
      <c r="J543" s="550">
        <v>95</v>
      </c>
      <c r="K543" s="549" t="s">
        <v>415</v>
      </c>
      <c r="L543" s="273">
        <f t="shared" si="144"/>
        <v>95</v>
      </c>
      <c r="M543" s="169">
        <f t="shared" si="145"/>
        <v>97.899999999999991</v>
      </c>
      <c r="N543" s="167">
        <f t="shared" si="146"/>
        <v>3.0526315789473596E-2</v>
      </c>
      <c r="O543" s="273">
        <f t="shared" si="147"/>
        <v>97.899999999999991</v>
      </c>
      <c r="P543" s="169">
        <f t="shared" si="148"/>
        <v>100.89999999999999</v>
      </c>
      <c r="Q543" s="169">
        <f t="shared" si="149"/>
        <v>131.19999999999999</v>
      </c>
      <c r="R543" s="167">
        <f t="shared" si="150"/>
        <v>0.30029732408325072</v>
      </c>
      <c r="S543" s="551" t="s">
        <v>428</v>
      </c>
      <c r="T543" s="551"/>
      <c r="U543" s="555" t="s">
        <v>13</v>
      </c>
      <c r="Y543" s="161"/>
      <c r="Z543" s="314"/>
      <c r="AB543" s="162"/>
      <c r="AC543" s="170" t="str">
        <f t="shared" si="151"/>
        <v>N/A</v>
      </c>
      <c r="AD543" s="280"/>
    </row>
    <row r="544" spans="1:30" ht="15" x14ac:dyDescent="0.25">
      <c r="A544" s="554" t="s">
        <v>862</v>
      </c>
      <c r="B544" s="546"/>
      <c r="C544" s="547"/>
      <c r="D544" s="548"/>
      <c r="E544" s="549"/>
      <c r="F544" s="547"/>
      <c r="G544" s="550"/>
      <c r="H544" s="549"/>
      <c r="I544" s="547"/>
      <c r="J544" s="550">
        <v>65</v>
      </c>
      <c r="K544" s="549" t="s">
        <v>415</v>
      </c>
      <c r="L544" s="273">
        <f t="shared" si="144"/>
        <v>65</v>
      </c>
      <c r="M544" s="169">
        <f t="shared" si="145"/>
        <v>67</v>
      </c>
      <c r="N544" s="167">
        <f t="shared" si="146"/>
        <v>3.0769230769230771E-2</v>
      </c>
      <c r="O544" s="273">
        <f t="shared" si="147"/>
        <v>67</v>
      </c>
      <c r="P544" s="169">
        <f t="shared" si="148"/>
        <v>69.099999999999994</v>
      </c>
      <c r="Q544" s="169">
        <f t="shared" si="149"/>
        <v>89.899999999999991</v>
      </c>
      <c r="R544" s="167">
        <f t="shared" si="150"/>
        <v>0.30101302460202606</v>
      </c>
      <c r="S544" s="551" t="s">
        <v>428</v>
      </c>
      <c r="T544" s="551"/>
      <c r="U544" s="555" t="s">
        <v>13</v>
      </c>
      <c r="Y544" s="161"/>
      <c r="Z544" s="314"/>
      <c r="AB544" s="162"/>
      <c r="AC544" s="170" t="str">
        <f t="shared" si="151"/>
        <v>N/A</v>
      </c>
      <c r="AD544" s="280"/>
    </row>
    <row r="545" spans="1:30" ht="15.75" thickBot="1" x14ac:dyDescent="0.3">
      <c r="A545" s="556" t="s">
        <v>863</v>
      </c>
      <c r="B545" s="557"/>
      <c r="C545" s="558"/>
      <c r="D545" s="559"/>
      <c r="E545" s="560"/>
      <c r="F545" s="558"/>
      <c r="G545" s="561"/>
      <c r="H545" s="560"/>
      <c r="I545" s="558"/>
      <c r="J545" s="561">
        <v>95</v>
      </c>
      <c r="K545" s="560" t="s">
        <v>415</v>
      </c>
      <c r="L545" s="275">
        <f t="shared" si="144"/>
        <v>95</v>
      </c>
      <c r="M545" s="217">
        <f t="shared" si="145"/>
        <v>97.899999999999991</v>
      </c>
      <c r="N545" s="216">
        <f t="shared" si="146"/>
        <v>3.0526315789473596E-2</v>
      </c>
      <c r="O545" s="275">
        <f t="shared" si="147"/>
        <v>97.899999999999991</v>
      </c>
      <c r="P545" s="217">
        <f t="shared" si="148"/>
        <v>100.89999999999999</v>
      </c>
      <c r="Q545" s="217">
        <f t="shared" si="149"/>
        <v>131.19999999999999</v>
      </c>
      <c r="R545" s="216">
        <f t="shared" si="150"/>
        <v>0.30029732408325072</v>
      </c>
      <c r="S545" s="562" t="s">
        <v>428</v>
      </c>
      <c r="T545" s="562"/>
      <c r="U545" s="563" t="s">
        <v>13</v>
      </c>
      <c r="Y545" s="161"/>
      <c r="Z545" s="314"/>
      <c r="AB545" s="180"/>
      <c r="AC545" s="181" t="str">
        <f t="shared" si="151"/>
        <v>N/A</v>
      </c>
      <c r="AD545" s="440"/>
    </row>
    <row r="546" spans="1:30" ht="15.75" thickBot="1" x14ac:dyDescent="0.3">
      <c r="A546" s="564"/>
      <c r="O546" s="565"/>
      <c r="P546" s="566"/>
      <c r="Q546" s="566"/>
      <c r="R546" s="567"/>
      <c r="S546" s="567"/>
      <c r="T546" s="568"/>
      <c r="U546" s="568"/>
      <c r="AC546" s="170"/>
      <c r="AD546" s="569"/>
    </row>
    <row r="547" spans="1:30" ht="45" x14ac:dyDescent="0.25">
      <c r="A547" s="570" t="s">
        <v>864</v>
      </c>
      <c r="B547" s="188"/>
      <c r="C547" s="571"/>
      <c r="D547" s="571"/>
      <c r="E547" s="572"/>
      <c r="F547" s="571"/>
      <c r="G547" s="571"/>
      <c r="H547" s="572"/>
      <c r="I547" s="571"/>
      <c r="J547" s="571"/>
      <c r="K547" s="572"/>
      <c r="L547" s="571"/>
      <c r="M547" s="571"/>
      <c r="N547" s="572"/>
      <c r="O547" s="573" t="s">
        <v>359</v>
      </c>
      <c r="P547" s="147" t="s">
        <v>360</v>
      </c>
      <c r="Q547" s="147" t="s">
        <v>4</v>
      </c>
      <c r="R547" s="147" t="s">
        <v>354</v>
      </c>
      <c r="S547" s="573" t="s">
        <v>6</v>
      </c>
      <c r="T547" s="573" t="s">
        <v>7</v>
      </c>
      <c r="U547" s="574" t="s">
        <v>8</v>
      </c>
      <c r="AB547" s="189"/>
      <c r="AC547" s="190"/>
      <c r="AD547" s="278"/>
    </row>
    <row r="548" spans="1:30" ht="42.75" x14ac:dyDescent="0.25">
      <c r="A548" s="575" t="s">
        <v>865</v>
      </c>
      <c r="B548" s="327"/>
      <c r="O548" s="576"/>
      <c r="P548" s="577"/>
      <c r="Q548" s="577"/>
      <c r="R548" s="578"/>
      <c r="S548" s="578"/>
      <c r="T548" s="579"/>
      <c r="U548" s="580"/>
      <c r="AB548" s="581" t="s">
        <v>866</v>
      </c>
      <c r="AC548" s="170"/>
      <c r="AD548" s="280"/>
    </row>
    <row r="549" spans="1:30" x14ac:dyDescent="0.2">
      <c r="A549" s="582" t="s">
        <v>867</v>
      </c>
      <c r="B549" s="327"/>
      <c r="O549" s="583">
        <v>7.2</v>
      </c>
      <c r="P549" s="584">
        <v>7.95</v>
      </c>
      <c r="Q549" s="585">
        <v>8.65</v>
      </c>
      <c r="R549" s="586">
        <f>+(Q549-P549)/P549</f>
        <v>8.8050314465408827E-2</v>
      </c>
      <c r="S549" s="587" t="s">
        <v>251</v>
      </c>
      <c r="T549" s="588" t="s">
        <v>746</v>
      </c>
      <c r="U549" s="589" t="s">
        <v>13</v>
      </c>
      <c r="AB549" s="590">
        <v>8.65</v>
      </c>
      <c r="AC549" s="170">
        <f>IF(AB549=0,"N/A",(AB549-P549)/P549)</f>
        <v>8.8050314465408827E-2</v>
      </c>
      <c r="AD549" s="591"/>
    </row>
    <row r="550" spans="1:30" x14ac:dyDescent="0.2">
      <c r="A550" s="582" t="s">
        <v>868</v>
      </c>
      <c r="B550" s="327"/>
      <c r="O550" s="583"/>
      <c r="P550" s="584" t="s">
        <v>434</v>
      </c>
      <c r="Q550" s="585">
        <v>8.25</v>
      </c>
      <c r="R550" s="586"/>
      <c r="S550" s="587"/>
      <c r="T550" s="588"/>
      <c r="U550" s="592"/>
      <c r="V550" s="515"/>
      <c r="W550" s="516"/>
      <c r="X550" s="516"/>
      <c r="Y550" s="515"/>
      <c r="Z550" s="515"/>
      <c r="AA550" s="515"/>
      <c r="AB550" s="518">
        <v>8.25</v>
      </c>
      <c r="AC550" s="170"/>
      <c r="AD550" s="593" t="s">
        <v>434</v>
      </c>
    </row>
    <row r="551" spans="1:30" x14ac:dyDescent="0.2">
      <c r="A551" s="594" t="s">
        <v>869</v>
      </c>
      <c r="B551" s="327"/>
      <c r="O551" s="583">
        <v>5.6</v>
      </c>
      <c r="P551" s="584">
        <v>6.15</v>
      </c>
      <c r="Q551" s="585">
        <v>6.7</v>
      </c>
      <c r="R551" s="586">
        <f>+(Q551-P551)/P551</f>
        <v>8.9430894308943049E-2</v>
      </c>
      <c r="S551" s="587" t="s">
        <v>251</v>
      </c>
      <c r="T551" s="588" t="s">
        <v>746</v>
      </c>
      <c r="U551" s="589" t="s">
        <v>13</v>
      </c>
      <c r="AB551" s="590">
        <v>6.7</v>
      </c>
      <c r="AC551" s="170">
        <f>IF(AB551=0,"N/A",(AB551-P551)/P551)</f>
        <v>8.9430894308943049E-2</v>
      </c>
      <c r="AD551" s="591"/>
    </row>
    <row r="552" spans="1:30" ht="28.5" x14ac:dyDescent="0.2">
      <c r="A552" s="582" t="s">
        <v>870</v>
      </c>
      <c r="B552" s="327"/>
      <c r="O552" s="583"/>
      <c r="P552" s="584" t="s">
        <v>434</v>
      </c>
      <c r="Q552" s="585">
        <v>6.4</v>
      </c>
      <c r="R552" s="586"/>
      <c r="S552" s="587"/>
      <c r="T552" s="588"/>
      <c r="U552" s="592"/>
      <c r="V552" s="515"/>
      <c r="W552" s="516"/>
      <c r="X552" s="516"/>
      <c r="Y552" s="515"/>
      <c r="Z552" s="515"/>
      <c r="AA552" s="515"/>
      <c r="AB552" s="518">
        <v>6.4</v>
      </c>
      <c r="AC552" s="170"/>
      <c r="AD552" s="593" t="s">
        <v>434</v>
      </c>
    </row>
    <row r="553" spans="1:30" x14ac:dyDescent="0.2">
      <c r="A553" s="582" t="s">
        <v>871</v>
      </c>
      <c r="B553" s="327"/>
      <c r="O553" s="583">
        <v>5.6</v>
      </c>
      <c r="P553" s="584">
        <v>6.15</v>
      </c>
      <c r="Q553" s="585">
        <v>6.7</v>
      </c>
      <c r="R553" s="586">
        <f>+(Q553-P553)/P553</f>
        <v>8.9430894308943049E-2</v>
      </c>
      <c r="S553" s="587" t="s">
        <v>251</v>
      </c>
      <c r="T553" s="588" t="s">
        <v>746</v>
      </c>
      <c r="U553" s="589" t="s">
        <v>13</v>
      </c>
      <c r="AB553" s="590">
        <v>6.7</v>
      </c>
      <c r="AC553" s="170">
        <f>IF(AB553=0,"N/A",(AB553-P553)/P553)</f>
        <v>8.9430894308943049E-2</v>
      </c>
      <c r="AD553" s="591"/>
    </row>
    <row r="554" spans="1:30" x14ac:dyDescent="0.2">
      <c r="A554" s="582" t="s">
        <v>872</v>
      </c>
      <c r="B554" s="327"/>
      <c r="O554" s="583"/>
      <c r="P554" s="584" t="s">
        <v>434</v>
      </c>
      <c r="Q554" s="585">
        <v>6.4</v>
      </c>
      <c r="R554" s="586"/>
      <c r="S554" s="587"/>
      <c r="T554" s="588"/>
      <c r="U554" s="592"/>
      <c r="V554" s="515"/>
      <c r="W554" s="516"/>
      <c r="X554" s="516"/>
      <c r="Y554" s="515"/>
      <c r="Z554" s="515"/>
      <c r="AA554" s="515"/>
      <c r="AB554" s="518">
        <v>6.4</v>
      </c>
      <c r="AC554" s="519"/>
      <c r="AD554" s="593" t="s">
        <v>434</v>
      </c>
    </row>
    <row r="555" spans="1:30" x14ac:dyDescent="0.2">
      <c r="A555" s="582" t="s">
        <v>873</v>
      </c>
      <c r="B555" s="327"/>
      <c r="O555" s="583">
        <v>22.5</v>
      </c>
      <c r="P555" s="584">
        <v>24.8</v>
      </c>
      <c r="Q555" s="585">
        <v>26</v>
      </c>
      <c r="R555" s="586">
        <f>+(Q555-P555)/P555</f>
        <v>4.8387096774193519E-2</v>
      </c>
      <c r="S555" s="587" t="s">
        <v>251</v>
      </c>
      <c r="T555" s="588" t="s">
        <v>746</v>
      </c>
      <c r="U555" s="589" t="s">
        <v>13</v>
      </c>
      <c r="AB555" s="590">
        <v>26</v>
      </c>
      <c r="AC555" s="170">
        <f>IF(AB555=0,"N/A",(AB555-P555)/P555)</f>
        <v>4.8387096774193519E-2</v>
      </c>
      <c r="AD555" s="591"/>
    </row>
    <row r="556" spans="1:30" x14ac:dyDescent="0.2">
      <c r="A556" s="582" t="s">
        <v>874</v>
      </c>
      <c r="B556" s="327"/>
      <c r="O556" s="583"/>
      <c r="P556" s="584" t="s">
        <v>434</v>
      </c>
      <c r="Q556" s="585">
        <v>24.85</v>
      </c>
      <c r="R556" s="586"/>
      <c r="S556" s="587"/>
      <c r="T556" s="588"/>
      <c r="U556" s="592"/>
      <c r="V556" s="515"/>
      <c r="W556" s="516"/>
      <c r="X556" s="516"/>
      <c r="Y556" s="515"/>
      <c r="Z556" s="515"/>
      <c r="AA556" s="515"/>
      <c r="AB556" s="518">
        <v>24.85</v>
      </c>
      <c r="AC556" s="519"/>
      <c r="AD556" s="593" t="s">
        <v>434</v>
      </c>
    </row>
    <row r="557" spans="1:30" x14ac:dyDescent="0.2">
      <c r="A557" s="582" t="s">
        <v>875</v>
      </c>
      <c r="B557" s="327"/>
      <c r="O557" s="583">
        <v>6.75</v>
      </c>
      <c r="P557" s="584">
        <v>7.45</v>
      </c>
      <c r="Q557" s="585">
        <v>7.65</v>
      </c>
      <c r="R557" s="586">
        <f>+(Q557-P557)/P557</f>
        <v>2.6845637583892641E-2</v>
      </c>
      <c r="S557" s="587" t="s">
        <v>251</v>
      </c>
      <c r="T557" s="588" t="s">
        <v>746</v>
      </c>
      <c r="U557" s="589" t="s">
        <v>13</v>
      </c>
      <c r="AB557" s="590">
        <v>7.65</v>
      </c>
      <c r="AC557" s="170">
        <f>IF(AB557=0,"N/A",(AB557-P557)/P557)</f>
        <v>2.6845637583892641E-2</v>
      </c>
      <c r="AD557" s="591"/>
    </row>
    <row r="558" spans="1:30" ht="28.5" x14ac:dyDescent="0.2">
      <c r="A558" s="582" t="s">
        <v>876</v>
      </c>
      <c r="B558" s="327"/>
      <c r="O558" s="583"/>
      <c r="P558" s="584" t="s">
        <v>434</v>
      </c>
      <c r="Q558" s="585">
        <v>7.65</v>
      </c>
      <c r="R558" s="586"/>
      <c r="S558" s="587"/>
      <c r="T558" s="588"/>
      <c r="U558" s="592"/>
      <c r="V558" s="515"/>
      <c r="W558" s="516"/>
      <c r="X558" s="516"/>
      <c r="Y558" s="515"/>
      <c r="Z558" s="515"/>
      <c r="AA558" s="515"/>
      <c r="AB558" s="518">
        <v>7.65</v>
      </c>
      <c r="AC558" s="170"/>
      <c r="AD558" s="593" t="s">
        <v>434</v>
      </c>
    </row>
    <row r="559" spans="1:30" x14ac:dyDescent="0.2">
      <c r="A559" s="582" t="s">
        <v>877</v>
      </c>
      <c r="B559" s="327"/>
      <c r="O559" s="583">
        <v>4.45</v>
      </c>
      <c r="P559" s="584">
        <v>4.9000000000000004</v>
      </c>
      <c r="Q559" s="585">
        <v>5</v>
      </c>
      <c r="R559" s="586">
        <f>+(Q559-P559)/P559</f>
        <v>2.0408163265306048E-2</v>
      </c>
      <c r="S559" s="587" t="s">
        <v>251</v>
      </c>
      <c r="T559" s="588" t="s">
        <v>746</v>
      </c>
      <c r="U559" s="589" t="s">
        <v>13</v>
      </c>
      <c r="AB559" s="590">
        <v>5</v>
      </c>
      <c r="AC559" s="170">
        <f>IF(AB559=0,"N/A",(AB559-P559)/P559)</f>
        <v>2.0408163265306048E-2</v>
      </c>
      <c r="AD559" s="591"/>
    </row>
    <row r="560" spans="1:30" x14ac:dyDescent="0.2">
      <c r="A560" s="582" t="s">
        <v>878</v>
      </c>
      <c r="B560" s="327"/>
      <c r="O560" s="583"/>
      <c r="P560" s="584" t="s">
        <v>434</v>
      </c>
      <c r="Q560" s="585">
        <v>5</v>
      </c>
      <c r="R560" s="586"/>
      <c r="S560" s="587"/>
      <c r="T560" s="588"/>
      <c r="U560" s="592"/>
      <c r="V560" s="515"/>
      <c r="W560" s="516"/>
      <c r="X560" s="516"/>
      <c r="Y560" s="515"/>
      <c r="Z560" s="515"/>
      <c r="AA560" s="515"/>
      <c r="AB560" s="518">
        <v>5</v>
      </c>
      <c r="AC560" s="170"/>
      <c r="AD560" s="593" t="s">
        <v>434</v>
      </c>
    </row>
    <row r="561" spans="1:30" x14ac:dyDescent="0.2">
      <c r="A561" s="582" t="s">
        <v>879</v>
      </c>
      <c r="B561" s="327"/>
      <c r="O561" s="583">
        <v>2.8</v>
      </c>
      <c r="P561" s="584">
        <v>3.5</v>
      </c>
      <c r="Q561" s="585">
        <v>3.6</v>
      </c>
      <c r="R561" s="586">
        <f>+(Q561-P561)/P561</f>
        <v>2.8571428571428598E-2</v>
      </c>
      <c r="S561" s="587" t="s">
        <v>251</v>
      </c>
      <c r="T561" s="588" t="s">
        <v>746</v>
      </c>
      <c r="U561" s="589" t="s">
        <v>13</v>
      </c>
      <c r="AB561" s="590">
        <v>3.6</v>
      </c>
      <c r="AC561" s="170">
        <f>IF(AB561=0,"N/A",(AB561-P561)/P561)</f>
        <v>2.8571428571428598E-2</v>
      </c>
      <c r="AD561" s="591"/>
    </row>
    <row r="562" spans="1:30" ht="28.5" x14ac:dyDescent="0.2">
      <c r="A562" s="582" t="s">
        <v>880</v>
      </c>
      <c r="B562" s="327"/>
      <c r="O562" s="583"/>
      <c r="P562" s="584" t="s">
        <v>434</v>
      </c>
      <c r="Q562" s="585">
        <v>3.45</v>
      </c>
      <c r="R562" s="586"/>
      <c r="S562" s="587"/>
      <c r="T562" s="588"/>
      <c r="U562" s="592"/>
      <c r="V562" s="515"/>
      <c r="W562" s="516"/>
      <c r="X562" s="516"/>
      <c r="Y562" s="515"/>
      <c r="Z562" s="515"/>
      <c r="AA562" s="515"/>
      <c r="AB562" s="518">
        <v>3.45</v>
      </c>
      <c r="AC562" s="170"/>
      <c r="AD562" s="593" t="s">
        <v>434</v>
      </c>
    </row>
    <row r="563" spans="1:30" x14ac:dyDescent="0.2">
      <c r="A563" s="595" t="s">
        <v>881</v>
      </c>
      <c r="B563" s="327"/>
      <c r="O563" s="583">
        <v>15</v>
      </c>
      <c r="P563" s="584">
        <v>16.5</v>
      </c>
      <c r="Q563" s="585">
        <v>18</v>
      </c>
      <c r="R563" s="586">
        <f>+(Q563-P563)/P563</f>
        <v>9.0909090909090912E-2</v>
      </c>
      <c r="S563" s="587" t="s">
        <v>251</v>
      </c>
      <c r="T563" s="588" t="s">
        <v>746</v>
      </c>
      <c r="U563" s="589" t="s">
        <v>13</v>
      </c>
      <c r="AB563" s="590">
        <v>18</v>
      </c>
      <c r="AC563" s="170">
        <f>IF(AB563=0,"N/A",(AB563-P563)/P563)</f>
        <v>9.0909090909090912E-2</v>
      </c>
      <c r="AD563" s="591"/>
    </row>
    <row r="564" spans="1:30" x14ac:dyDescent="0.2">
      <c r="A564" s="595" t="s">
        <v>882</v>
      </c>
      <c r="B564" s="327"/>
      <c r="O564" s="583"/>
      <c r="P564" s="584" t="s">
        <v>434</v>
      </c>
      <c r="Q564" s="585">
        <v>17.149999999999999</v>
      </c>
      <c r="R564" s="586"/>
      <c r="S564" s="587"/>
      <c r="T564" s="588"/>
      <c r="U564" s="592"/>
      <c r="V564" s="515"/>
      <c r="W564" s="516"/>
      <c r="X564" s="516"/>
      <c r="Y564" s="515"/>
      <c r="Z564" s="515"/>
      <c r="AA564" s="515"/>
      <c r="AB564" s="518">
        <v>17.149999999999999</v>
      </c>
      <c r="AC564" s="170"/>
      <c r="AD564" s="593" t="s">
        <v>434</v>
      </c>
    </row>
    <row r="565" spans="1:30" ht="28.5" x14ac:dyDescent="0.2">
      <c r="A565" s="595" t="s">
        <v>883</v>
      </c>
      <c r="B565" s="327"/>
      <c r="O565" s="583">
        <v>12.15</v>
      </c>
      <c r="P565" s="584">
        <v>13.4</v>
      </c>
      <c r="Q565" s="585">
        <v>14.6</v>
      </c>
      <c r="R565" s="586">
        <f>+(Q565-P565)/P565</f>
        <v>8.9552238805970089E-2</v>
      </c>
      <c r="S565" s="587" t="s">
        <v>251</v>
      </c>
      <c r="T565" s="588" t="s">
        <v>746</v>
      </c>
      <c r="U565" s="589" t="s">
        <v>13</v>
      </c>
      <c r="AB565" s="590">
        <v>14.6</v>
      </c>
      <c r="AC565" s="170">
        <f>IF(AB565=0,"N/A",(AB565-P565)/P565)</f>
        <v>8.9552238805970089E-2</v>
      </c>
      <c r="AD565" s="591"/>
    </row>
    <row r="566" spans="1:30" ht="28.5" x14ac:dyDescent="0.2">
      <c r="A566" s="595" t="s">
        <v>884</v>
      </c>
      <c r="B566" s="327"/>
      <c r="O566" s="583"/>
      <c r="P566" s="584" t="s">
        <v>434</v>
      </c>
      <c r="Q566" s="585">
        <v>13.95</v>
      </c>
      <c r="R566" s="586"/>
      <c r="S566" s="587"/>
      <c r="T566" s="588"/>
      <c r="U566" s="592"/>
      <c r="V566" s="515"/>
      <c r="W566" s="516"/>
      <c r="X566" s="516"/>
      <c r="Y566" s="515"/>
      <c r="Z566" s="515"/>
      <c r="AA566" s="515"/>
      <c r="AB566" s="518">
        <v>13.95</v>
      </c>
      <c r="AC566" s="170"/>
      <c r="AD566" s="593" t="s">
        <v>434</v>
      </c>
    </row>
    <row r="567" spans="1:30" x14ac:dyDescent="0.2">
      <c r="A567" s="595" t="s">
        <v>885</v>
      </c>
      <c r="B567" s="327"/>
      <c r="O567" s="583">
        <v>12.15</v>
      </c>
      <c r="P567" s="584">
        <v>13.4</v>
      </c>
      <c r="Q567" s="585">
        <v>14.6</v>
      </c>
      <c r="R567" s="586">
        <f>+(Q567-P567)/P567</f>
        <v>8.9552238805970089E-2</v>
      </c>
      <c r="S567" s="587" t="s">
        <v>251</v>
      </c>
      <c r="T567" s="588" t="s">
        <v>746</v>
      </c>
      <c r="U567" s="589" t="s">
        <v>13</v>
      </c>
      <c r="AB567" s="590">
        <v>14.6</v>
      </c>
      <c r="AC567" s="170">
        <f>IF(AB567=0,"N/A",(AB567-P567)/P567)</f>
        <v>8.9552238805970089E-2</v>
      </c>
      <c r="AD567" s="591"/>
    </row>
    <row r="568" spans="1:30" x14ac:dyDescent="0.2">
      <c r="A568" s="595" t="s">
        <v>886</v>
      </c>
      <c r="B568" s="327"/>
      <c r="O568" s="583"/>
      <c r="P568" s="584" t="s">
        <v>434</v>
      </c>
      <c r="Q568" s="585">
        <v>13.95</v>
      </c>
      <c r="R568" s="586"/>
      <c r="S568" s="587"/>
      <c r="T568" s="588"/>
      <c r="U568" s="592"/>
      <c r="V568" s="515"/>
      <c r="W568" s="516"/>
      <c r="X568" s="516"/>
      <c r="Y568" s="515"/>
      <c r="Z568" s="515"/>
      <c r="AA568" s="515"/>
      <c r="AB568" s="518">
        <v>13.95</v>
      </c>
      <c r="AC568" s="170"/>
      <c r="AD568" s="593" t="s">
        <v>434</v>
      </c>
    </row>
    <row r="569" spans="1:30" x14ac:dyDescent="0.2">
      <c r="A569" s="582" t="s">
        <v>887</v>
      </c>
      <c r="B569" s="327"/>
      <c r="O569" s="596">
        <v>205</v>
      </c>
      <c r="P569" s="584">
        <v>205</v>
      </c>
      <c r="Q569" s="585">
        <v>220</v>
      </c>
      <c r="R569" s="586">
        <f>+(Q569-P569)/P569</f>
        <v>7.3170731707317069E-2</v>
      </c>
      <c r="S569" s="587" t="s">
        <v>251</v>
      </c>
      <c r="T569" s="588" t="s">
        <v>294</v>
      </c>
      <c r="U569" s="589" t="s">
        <v>13</v>
      </c>
      <c r="AB569" s="590">
        <v>220</v>
      </c>
      <c r="AC569" s="170">
        <f>IF(AB569=0,"N/A",(AB569-P569)/P569)</f>
        <v>7.3170731707317069E-2</v>
      </c>
      <c r="AD569" s="591"/>
    </row>
    <row r="570" spans="1:30" x14ac:dyDescent="0.2">
      <c r="A570" s="582" t="s">
        <v>888</v>
      </c>
      <c r="B570" s="327"/>
      <c r="O570" s="596" t="s">
        <v>427</v>
      </c>
      <c r="P570" s="584" t="s">
        <v>427</v>
      </c>
      <c r="Q570" s="585" t="s">
        <v>427</v>
      </c>
      <c r="R570" s="586"/>
      <c r="S570" s="586"/>
      <c r="T570" s="588"/>
      <c r="U570" s="589" t="s">
        <v>13</v>
      </c>
      <c r="AB570" s="590"/>
      <c r="AC570" s="170" t="str">
        <f>IF(AB570=0,"N/A",(AB570-P570)/P570)</f>
        <v>N/A</v>
      </c>
      <c r="AD570" s="591"/>
    </row>
    <row r="571" spans="1:30" ht="42.75" x14ac:dyDescent="0.2">
      <c r="A571" s="582" t="s">
        <v>889</v>
      </c>
      <c r="B571" s="327"/>
      <c r="O571" s="596">
        <v>360</v>
      </c>
      <c r="P571" s="584">
        <v>360</v>
      </c>
      <c r="Q571" s="585">
        <v>385</v>
      </c>
      <c r="R571" s="586">
        <f>+(Q571-P571)/P571</f>
        <v>6.9444444444444448E-2</v>
      </c>
      <c r="S571" s="587" t="s">
        <v>251</v>
      </c>
      <c r="T571" s="588" t="s">
        <v>890</v>
      </c>
      <c r="U571" s="589" t="s">
        <v>13</v>
      </c>
      <c r="AB571" s="590">
        <v>385</v>
      </c>
      <c r="AC571" s="170">
        <f>IF(AB571=0,"N/A",(AB571-P571)/P571)</f>
        <v>6.9444444444444448E-2</v>
      </c>
      <c r="AD571" s="591"/>
    </row>
    <row r="572" spans="1:30" x14ac:dyDescent="0.2">
      <c r="A572" s="582" t="s">
        <v>891</v>
      </c>
      <c r="B572" s="327"/>
      <c r="O572" s="597">
        <v>0.15</v>
      </c>
      <c r="P572" s="598">
        <f>+O572</f>
        <v>0.15</v>
      </c>
      <c r="Q572" s="586">
        <f>+P572</f>
        <v>0.15</v>
      </c>
      <c r="R572" s="586">
        <f>+(Q572-P572)/P572</f>
        <v>0</v>
      </c>
      <c r="S572" s="587" t="s">
        <v>251</v>
      </c>
      <c r="T572" s="588"/>
      <c r="U572" s="589" t="s">
        <v>13</v>
      </c>
      <c r="AB572" s="590"/>
      <c r="AC572" s="170" t="str">
        <f>IF(AB572=0,"N/A",(AB572-P572)/P572)</f>
        <v>N/A</v>
      </c>
      <c r="AD572" s="591"/>
    </row>
    <row r="573" spans="1:30" ht="15" thickBot="1" x14ac:dyDescent="0.25">
      <c r="A573" s="599" t="s">
        <v>892</v>
      </c>
      <c r="B573" s="600"/>
      <c r="C573" s="601"/>
      <c r="D573" s="601"/>
      <c r="E573" s="602"/>
      <c r="F573" s="601"/>
      <c r="G573" s="601"/>
      <c r="H573" s="602"/>
      <c r="I573" s="601"/>
      <c r="J573" s="601"/>
      <c r="K573" s="602"/>
      <c r="L573" s="601"/>
      <c r="M573" s="601"/>
      <c r="N573" s="602"/>
      <c r="O573" s="603">
        <v>58</v>
      </c>
      <c r="P573" s="604">
        <v>85</v>
      </c>
      <c r="Q573" s="903">
        <v>95</v>
      </c>
      <c r="R573" s="605">
        <f>+(Q573-P573)/P573</f>
        <v>0.11764705882352941</v>
      </c>
      <c r="S573" s="605" t="s">
        <v>251</v>
      </c>
      <c r="T573" s="606" t="s">
        <v>893</v>
      </c>
      <c r="U573" s="607" t="s">
        <v>13</v>
      </c>
      <c r="AB573" s="608">
        <v>95</v>
      </c>
      <c r="AC573" s="181">
        <f>IF(AB573=0,"N/A",(AB573-P573)/P573)</f>
        <v>0.11764705882352941</v>
      </c>
      <c r="AD573" s="440"/>
    </row>
    <row r="574" spans="1:30" ht="15" thickBot="1" x14ac:dyDescent="0.25">
      <c r="A574" s="609"/>
      <c r="O574" s="610"/>
      <c r="P574" s="611"/>
      <c r="Q574" s="611"/>
      <c r="R574" s="612"/>
      <c r="S574" s="612"/>
      <c r="T574" s="613"/>
      <c r="U574" s="613"/>
      <c r="AC574" s="170"/>
      <c r="AD574" s="569"/>
    </row>
    <row r="575" spans="1:30" ht="45" x14ac:dyDescent="0.25">
      <c r="A575" s="614" t="s">
        <v>894</v>
      </c>
      <c r="B575" s="188"/>
      <c r="C575" s="571"/>
      <c r="D575" s="571"/>
      <c r="E575" s="572"/>
      <c r="F575" s="571"/>
      <c r="G575" s="571"/>
      <c r="H575" s="572"/>
      <c r="I575" s="571"/>
      <c r="J575" s="571"/>
      <c r="K575" s="572"/>
      <c r="L575" s="571"/>
      <c r="M575" s="571"/>
      <c r="N575" s="572"/>
      <c r="O575" s="573" t="s">
        <v>359</v>
      </c>
      <c r="P575" s="147" t="s">
        <v>360</v>
      </c>
      <c r="Q575" s="147" t="s">
        <v>4</v>
      </c>
      <c r="R575" s="147" t="s">
        <v>354</v>
      </c>
      <c r="S575" s="615" t="s">
        <v>6</v>
      </c>
      <c r="T575" s="573" t="s">
        <v>7</v>
      </c>
      <c r="U575" s="616" t="s">
        <v>8</v>
      </c>
      <c r="AB575" s="189"/>
      <c r="AC575" s="190"/>
      <c r="AD575" s="278"/>
    </row>
    <row r="576" spans="1:30" x14ac:dyDescent="0.2">
      <c r="A576" s="595" t="s">
        <v>895</v>
      </c>
      <c r="B576" s="327"/>
      <c r="O576" s="583" t="s">
        <v>301</v>
      </c>
      <c r="P576" s="584" t="s">
        <v>301</v>
      </c>
      <c r="Q576" s="584" t="s">
        <v>301</v>
      </c>
      <c r="R576" s="584" t="s">
        <v>301</v>
      </c>
      <c r="S576" s="586"/>
      <c r="T576" s="588"/>
      <c r="U576" s="589" t="s">
        <v>13</v>
      </c>
      <c r="AB576" s="162"/>
      <c r="AC576" s="170" t="str">
        <f>IF(AB576=0,"N/A",(AB576-P576)/P576)</f>
        <v>N/A</v>
      </c>
      <c r="AD576" s="280"/>
    </row>
    <row r="577" spans="1:30" x14ac:dyDescent="0.2">
      <c r="A577" s="595" t="s">
        <v>896</v>
      </c>
      <c r="B577" s="327"/>
      <c r="O577" s="583" t="s">
        <v>301</v>
      </c>
      <c r="P577" s="584" t="s">
        <v>301</v>
      </c>
      <c r="Q577" s="584" t="s">
        <v>301</v>
      </c>
      <c r="R577" s="584" t="s">
        <v>301</v>
      </c>
      <c r="S577" s="586"/>
      <c r="T577" s="588"/>
      <c r="U577" s="589" t="s">
        <v>13</v>
      </c>
      <c r="AB577" s="162"/>
      <c r="AC577" s="170" t="str">
        <f>IF(AB577=0,"N/A",(AB577-P577)/P577)</f>
        <v>N/A</v>
      </c>
      <c r="AD577" s="591"/>
    </row>
    <row r="578" spans="1:30" x14ac:dyDescent="0.2">
      <c r="A578" s="595" t="s">
        <v>897</v>
      </c>
      <c r="B578" s="327"/>
      <c r="O578" s="583"/>
      <c r="P578" s="584" t="s">
        <v>434</v>
      </c>
      <c r="Q578" s="584">
        <v>300</v>
      </c>
      <c r="R578" s="584"/>
      <c r="S578" s="586" t="s">
        <v>266</v>
      </c>
      <c r="T578" s="588" t="s">
        <v>898</v>
      </c>
      <c r="U578" s="589" t="s">
        <v>13</v>
      </c>
      <c r="V578" s="515"/>
      <c r="W578" s="516"/>
      <c r="X578" s="516"/>
      <c r="Y578" s="515"/>
      <c r="Z578" s="515"/>
      <c r="AA578" s="515"/>
      <c r="AB578" s="518">
        <v>300</v>
      </c>
      <c r="AC578" s="170"/>
      <c r="AD578" s="593" t="s">
        <v>434</v>
      </c>
    </row>
    <row r="579" spans="1:30" x14ac:dyDescent="0.2">
      <c r="A579" s="595" t="s">
        <v>899</v>
      </c>
      <c r="B579" s="327"/>
      <c r="O579" s="583">
        <v>180</v>
      </c>
      <c r="P579" s="584">
        <v>198</v>
      </c>
      <c r="Q579" s="585">
        <v>215</v>
      </c>
      <c r="R579" s="586">
        <f t="shared" ref="R579:R584" si="152">+(Q579-P579)/P579</f>
        <v>8.5858585858585856E-2</v>
      </c>
      <c r="S579" s="586" t="s">
        <v>266</v>
      </c>
      <c r="T579" s="588" t="s">
        <v>900</v>
      </c>
      <c r="U579" s="589" t="s">
        <v>13</v>
      </c>
      <c r="AB579" s="590">
        <v>215</v>
      </c>
      <c r="AC579" s="170">
        <f t="shared" ref="AC579:AC593" si="153">IF(AB579=0,"N/A",(AB579-P579)/P579)</f>
        <v>8.5858585858585856E-2</v>
      </c>
      <c r="AD579" s="591"/>
    </row>
    <row r="580" spans="1:30" x14ac:dyDescent="0.2">
      <c r="A580" s="595" t="s">
        <v>899</v>
      </c>
      <c r="B580" s="327"/>
      <c r="O580" s="583">
        <v>90</v>
      </c>
      <c r="P580" s="584">
        <v>99</v>
      </c>
      <c r="Q580" s="585">
        <v>108</v>
      </c>
      <c r="R580" s="586">
        <f t="shared" si="152"/>
        <v>9.0909090909090912E-2</v>
      </c>
      <c r="S580" s="586" t="s">
        <v>266</v>
      </c>
      <c r="T580" s="588" t="s">
        <v>901</v>
      </c>
      <c r="U580" s="589" t="s">
        <v>13</v>
      </c>
      <c r="AB580" s="590">
        <v>108</v>
      </c>
      <c r="AC580" s="170">
        <f t="shared" si="153"/>
        <v>9.0909090909090912E-2</v>
      </c>
      <c r="AD580" s="591"/>
    </row>
    <row r="581" spans="1:30" x14ac:dyDescent="0.2">
      <c r="A581" s="617" t="s">
        <v>902</v>
      </c>
      <c r="B581" s="327"/>
      <c r="O581" s="618">
        <v>210</v>
      </c>
      <c r="P581" s="584">
        <v>230</v>
      </c>
      <c r="Q581" s="585">
        <v>250</v>
      </c>
      <c r="R581" s="586">
        <f t="shared" si="152"/>
        <v>8.6956521739130432E-2</v>
      </c>
      <c r="S581" s="586" t="s">
        <v>266</v>
      </c>
      <c r="T581" s="619" t="s">
        <v>900</v>
      </c>
      <c r="U581" s="620" t="s">
        <v>13</v>
      </c>
      <c r="AB581" s="590">
        <v>250</v>
      </c>
      <c r="AC581" s="170">
        <f t="shared" si="153"/>
        <v>8.6956521739130432E-2</v>
      </c>
      <c r="AD581" s="591"/>
    </row>
    <row r="582" spans="1:30" x14ac:dyDescent="0.2">
      <c r="A582" s="617" t="s">
        <v>902</v>
      </c>
      <c r="B582" s="327"/>
      <c r="O582" s="621">
        <v>105</v>
      </c>
      <c r="P582" s="584">
        <v>115</v>
      </c>
      <c r="Q582" s="585">
        <v>125</v>
      </c>
      <c r="R582" s="622">
        <f t="shared" si="152"/>
        <v>8.6956521739130432E-2</v>
      </c>
      <c r="S582" s="586" t="s">
        <v>266</v>
      </c>
      <c r="T582" s="623" t="s">
        <v>901</v>
      </c>
      <c r="U582" s="620" t="s">
        <v>13</v>
      </c>
      <c r="AB582" s="590">
        <v>125</v>
      </c>
      <c r="AC582" s="170">
        <f t="shared" si="153"/>
        <v>8.6956521739130432E-2</v>
      </c>
      <c r="AD582" s="591"/>
    </row>
    <row r="583" spans="1:30" x14ac:dyDescent="0.2">
      <c r="A583" s="595" t="s">
        <v>903</v>
      </c>
      <c r="B583" s="327"/>
      <c r="O583" s="618">
        <v>80</v>
      </c>
      <c r="P583" s="624">
        <v>80</v>
      </c>
      <c r="Q583" s="585">
        <v>85</v>
      </c>
      <c r="R583" s="586">
        <f t="shared" si="152"/>
        <v>6.25E-2</v>
      </c>
      <c r="S583" s="586" t="s">
        <v>266</v>
      </c>
      <c r="T583" s="619" t="s">
        <v>900</v>
      </c>
      <c r="U583" s="620" t="s">
        <v>13</v>
      </c>
      <c r="AB583" s="590">
        <v>85</v>
      </c>
      <c r="AC583" s="170">
        <f t="shared" si="153"/>
        <v>6.25E-2</v>
      </c>
      <c r="AD583" s="591"/>
    </row>
    <row r="584" spans="1:30" x14ac:dyDescent="0.2">
      <c r="A584" s="595" t="s">
        <v>903</v>
      </c>
      <c r="B584" s="327"/>
      <c r="O584" s="618">
        <v>40</v>
      </c>
      <c r="P584" s="624">
        <v>40</v>
      </c>
      <c r="Q584" s="585">
        <v>45</v>
      </c>
      <c r="R584" s="586">
        <f t="shared" si="152"/>
        <v>0.125</v>
      </c>
      <c r="S584" s="586" t="s">
        <v>266</v>
      </c>
      <c r="T584" s="619" t="s">
        <v>901</v>
      </c>
      <c r="U584" s="620" t="s">
        <v>13</v>
      </c>
      <c r="AB584" s="590">
        <v>45</v>
      </c>
      <c r="AC584" s="170">
        <f t="shared" si="153"/>
        <v>0.125</v>
      </c>
      <c r="AD584" s="591"/>
    </row>
    <row r="585" spans="1:30" ht="42.75" x14ac:dyDescent="0.2">
      <c r="A585" s="625" t="s">
        <v>904</v>
      </c>
      <c r="B585" s="327"/>
      <c r="O585" s="618" t="s">
        <v>905</v>
      </c>
      <c r="P585" s="624" t="s">
        <v>906</v>
      </c>
      <c r="Q585" s="624" t="s">
        <v>906</v>
      </c>
      <c r="R585" s="624" t="s">
        <v>906</v>
      </c>
      <c r="S585" s="586" t="s">
        <v>251</v>
      </c>
      <c r="T585" s="619" t="s">
        <v>907</v>
      </c>
      <c r="U585" s="620" t="s">
        <v>13</v>
      </c>
      <c r="AB585" s="626"/>
      <c r="AC585" s="170" t="str">
        <f t="shared" si="153"/>
        <v>N/A</v>
      </c>
      <c r="AD585" s="591"/>
    </row>
    <row r="586" spans="1:30" x14ac:dyDescent="0.2">
      <c r="A586" s="627" t="s">
        <v>908</v>
      </c>
      <c r="B586" s="327"/>
      <c r="O586" s="628" t="s">
        <v>427</v>
      </c>
      <c r="P586" s="624" t="s">
        <v>427</v>
      </c>
      <c r="Q586" s="624" t="s">
        <v>427</v>
      </c>
      <c r="R586" s="586" t="s">
        <v>427</v>
      </c>
      <c r="S586" s="586" t="s">
        <v>266</v>
      </c>
      <c r="T586" s="619" t="s">
        <v>909</v>
      </c>
      <c r="U586" s="620" t="s">
        <v>13</v>
      </c>
      <c r="AB586" s="626"/>
      <c r="AC586" s="170" t="str">
        <f t="shared" si="153"/>
        <v>N/A</v>
      </c>
      <c r="AD586" s="591"/>
    </row>
    <row r="587" spans="1:30" ht="28.5" x14ac:dyDescent="0.2">
      <c r="A587" s="627" t="s">
        <v>910</v>
      </c>
      <c r="B587" s="327"/>
      <c r="O587" s="618">
        <v>5</v>
      </c>
      <c r="P587" s="629">
        <v>5</v>
      </c>
      <c r="Q587" s="585">
        <v>6</v>
      </c>
      <c r="R587" s="586">
        <f>+(Q587-P587)/P587</f>
        <v>0.2</v>
      </c>
      <c r="S587" s="586" t="s">
        <v>251</v>
      </c>
      <c r="T587" s="619" t="s">
        <v>911</v>
      </c>
      <c r="U587" s="620" t="s">
        <v>13</v>
      </c>
      <c r="AB587" s="590">
        <v>6</v>
      </c>
      <c r="AC587" s="170">
        <f t="shared" si="153"/>
        <v>0.2</v>
      </c>
      <c r="AD587" s="591"/>
    </row>
    <row r="588" spans="1:30" ht="28.5" x14ac:dyDescent="0.2">
      <c r="A588" s="627" t="s">
        <v>912</v>
      </c>
      <c r="B588" s="327"/>
      <c r="O588" s="618">
        <v>10</v>
      </c>
      <c r="P588" s="629">
        <v>10</v>
      </c>
      <c r="Q588" s="585">
        <v>11</v>
      </c>
      <c r="R588" s="586">
        <f>+(Q588-P588)/P588</f>
        <v>0.1</v>
      </c>
      <c r="S588" s="586" t="s">
        <v>251</v>
      </c>
      <c r="T588" s="619" t="s">
        <v>913</v>
      </c>
      <c r="U588" s="620" t="s">
        <v>13</v>
      </c>
      <c r="AB588" s="590">
        <v>11</v>
      </c>
      <c r="AC588" s="170">
        <f t="shared" si="153"/>
        <v>0.1</v>
      </c>
      <c r="AD588" s="591"/>
    </row>
    <row r="589" spans="1:30" ht="28.5" x14ac:dyDescent="0.2">
      <c r="A589" s="627" t="s">
        <v>914</v>
      </c>
      <c r="B589" s="327"/>
      <c r="O589" s="618">
        <v>20</v>
      </c>
      <c r="P589" s="629">
        <v>20</v>
      </c>
      <c r="Q589" s="585">
        <v>40</v>
      </c>
      <c r="R589" s="586">
        <f>+(Q589-P589)/P589</f>
        <v>1</v>
      </c>
      <c r="S589" s="586" t="s">
        <v>251</v>
      </c>
      <c r="T589" s="619" t="s">
        <v>911</v>
      </c>
      <c r="U589" s="620" t="s">
        <v>13</v>
      </c>
      <c r="AB589" s="590">
        <v>40</v>
      </c>
      <c r="AC589" s="170">
        <f t="shared" si="153"/>
        <v>1</v>
      </c>
      <c r="AD589" s="591"/>
    </row>
    <row r="590" spans="1:30" ht="99.75" x14ac:dyDescent="0.2">
      <c r="A590" s="627" t="s">
        <v>915</v>
      </c>
      <c r="B590" s="327"/>
      <c r="O590" s="618">
        <v>0.5</v>
      </c>
      <c r="P590" s="629">
        <v>0.5</v>
      </c>
      <c r="Q590" s="630" t="s">
        <v>916</v>
      </c>
      <c r="R590" s="586"/>
      <c r="S590" s="586" t="s">
        <v>251</v>
      </c>
      <c r="T590" s="619" t="s">
        <v>917</v>
      </c>
      <c r="U590" s="620" t="s">
        <v>13</v>
      </c>
      <c r="AB590" s="581" t="s">
        <v>916</v>
      </c>
      <c r="AC590" s="170" t="e">
        <f t="shared" si="153"/>
        <v>#VALUE!</v>
      </c>
      <c r="AD590" s="591"/>
    </row>
    <row r="591" spans="1:30" ht="28.5" x14ac:dyDescent="0.2">
      <c r="A591" s="627" t="s">
        <v>918</v>
      </c>
      <c r="B591" s="327"/>
      <c r="O591" s="618"/>
      <c r="P591" s="584" t="s">
        <v>434</v>
      </c>
      <c r="Q591" s="629" t="s">
        <v>427</v>
      </c>
      <c r="R591" s="629"/>
      <c r="S591" s="586"/>
      <c r="T591" s="619"/>
      <c r="U591" s="620"/>
      <c r="AB591" s="626"/>
      <c r="AC591" s="170" t="str">
        <f t="shared" si="153"/>
        <v>N/A</v>
      </c>
      <c r="AD591" s="593" t="s">
        <v>434</v>
      </c>
    </row>
    <row r="592" spans="1:30" ht="42.75" x14ac:dyDescent="0.2">
      <c r="A592" s="627" t="s">
        <v>919</v>
      </c>
      <c r="B592" s="327"/>
      <c r="O592" s="618"/>
      <c r="P592" s="584" t="s">
        <v>434</v>
      </c>
      <c r="Q592" s="629" t="s">
        <v>920</v>
      </c>
      <c r="R592" s="629"/>
      <c r="S592" s="586"/>
      <c r="T592" s="619"/>
      <c r="U592" s="620"/>
      <c r="AB592" s="631"/>
      <c r="AC592" s="170" t="str">
        <f t="shared" si="153"/>
        <v>N/A</v>
      </c>
      <c r="AD592" s="593" t="s">
        <v>434</v>
      </c>
    </row>
    <row r="593" spans="1:30" ht="85.5" x14ac:dyDescent="0.2">
      <c r="A593" s="627" t="s">
        <v>921</v>
      </c>
      <c r="B593" s="327"/>
      <c r="O593" s="618">
        <v>25</v>
      </c>
      <c r="P593" s="629">
        <v>25</v>
      </c>
      <c r="Q593" s="629" t="s">
        <v>922</v>
      </c>
      <c r="R593" s="586"/>
      <c r="S593" s="586" t="s">
        <v>251</v>
      </c>
      <c r="T593" s="619" t="s">
        <v>923</v>
      </c>
      <c r="U593" s="620" t="s">
        <v>13</v>
      </c>
      <c r="AB593" s="581" t="s">
        <v>922</v>
      </c>
      <c r="AC593" s="170" t="e">
        <f t="shared" si="153"/>
        <v>#VALUE!</v>
      </c>
      <c r="AD593" s="593" t="s">
        <v>924</v>
      </c>
    </row>
    <row r="594" spans="1:30" x14ac:dyDescent="0.2">
      <c r="A594" s="632" t="s">
        <v>925</v>
      </c>
      <c r="B594" s="530"/>
      <c r="O594" s="633"/>
      <c r="P594" s="634" t="s">
        <v>434</v>
      </c>
      <c r="Q594" s="635" t="s">
        <v>427</v>
      </c>
      <c r="R594" s="636"/>
      <c r="S594" s="636"/>
      <c r="T594" s="637"/>
      <c r="U594" s="638"/>
      <c r="V594" s="515"/>
      <c r="W594" s="516"/>
      <c r="X594" s="516"/>
      <c r="Y594" s="515"/>
      <c r="Z594" s="515"/>
      <c r="AA594" s="515"/>
      <c r="AB594" s="581" t="s">
        <v>427</v>
      </c>
      <c r="AC594" s="519"/>
      <c r="AD594" s="593" t="s">
        <v>434</v>
      </c>
    </row>
    <row r="595" spans="1:30" x14ac:dyDescent="0.2">
      <c r="A595" s="632" t="s">
        <v>926</v>
      </c>
      <c r="B595" s="530"/>
      <c r="O595" s="633"/>
      <c r="P595" s="634" t="s">
        <v>434</v>
      </c>
      <c r="Q595" s="635" t="s">
        <v>427</v>
      </c>
      <c r="R595" s="636"/>
      <c r="S595" s="636"/>
      <c r="T595" s="637"/>
      <c r="U595" s="638"/>
      <c r="V595" s="515"/>
      <c r="W595" s="516"/>
      <c r="X595" s="516"/>
      <c r="Y595" s="515"/>
      <c r="Z595" s="515"/>
      <c r="AA595" s="515"/>
      <c r="AB595" s="581" t="s">
        <v>427</v>
      </c>
      <c r="AC595" s="519"/>
      <c r="AD595" s="593" t="s">
        <v>434</v>
      </c>
    </row>
    <row r="596" spans="1:30" ht="15" thickBot="1" x14ac:dyDescent="0.25">
      <c r="A596" s="639" t="s">
        <v>927</v>
      </c>
      <c r="B596" s="600"/>
      <c r="C596" s="601"/>
      <c r="D596" s="601"/>
      <c r="E596" s="602"/>
      <c r="F596" s="601"/>
      <c r="G596" s="601"/>
      <c r="H596" s="602"/>
      <c r="I596" s="601"/>
      <c r="J596" s="601"/>
      <c r="K596" s="602"/>
      <c r="L596" s="601"/>
      <c r="M596" s="601"/>
      <c r="N596" s="602"/>
      <c r="O596" s="640" t="s">
        <v>427</v>
      </c>
      <c r="P596" s="641" t="s">
        <v>427</v>
      </c>
      <c r="Q596" s="641" t="s">
        <v>427</v>
      </c>
      <c r="R596" s="641"/>
      <c r="S596" s="605" t="s">
        <v>251</v>
      </c>
      <c r="T596" s="642"/>
      <c r="U596" s="643" t="s">
        <v>13</v>
      </c>
      <c r="AB596" s="180"/>
      <c r="AC596" s="181" t="str">
        <f>IF(AB596=0,"N/A",(AB596-P596)/P596)</f>
        <v>N/A</v>
      </c>
      <c r="AD596" s="644"/>
    </row>
    <row r="597" spans="1:30" x14ac:dyDescent="0.2">
      <c r="A597" s="645"/>
      <c r="O597" s="565"/>
      <c r="P597" s="566"/>
      <c r="Q597" s="566"/>
      <c r="R597" s="567"/>
      <c r="S597" s="567"/>
      <c r="T597" s="568"/>
      <c r="U597" s="568"/>
      <c r="AC597" s="170"/>
      <c r="AD597" s="569"/>
    </row>
    <row r="598" spans="1:30" x14ac:dyDescent="0.2">
      <c r="A598" s="645"/>
      <c r="O598" s="565"/>
      <c r="P598" s="566"/>
      <c r="Q598" s="566"/>
      <c r="R598" s="567"/>
      <c r="S598" s="567"/>
      <c r="T598" s="568"/>
      <c r="U598" s="568"/>
      <c r="AC598" s="170"/>
      <c r="AD598" s="569"/>
    </row>
    <row r="599" spans="1:30" ht="15" thickBot="1" x14ac:dyDescent="0.25">
      <c r="A599" s="645"/>
      <c r="O599" s="565"/>
      <c r="P599" s="566"/>
      <c r="Q599" s="566"/>
      <c r="R599" s="567"/>
      <c r="S599" s="567"/>
      <c r="T599" s="568"/>
      <c r="U599" s="568"/>
      <c r="AC599" s="170"/>
      <c r="AD599" s="569"/>
    </row>
    <row r="600" spans="1:30" ht="45" x14ac:dyDescent="0.25">
      <c r="A600" s="646" t="s">
        <v>928</v>
      </c>
      <c r="B600" s="188"/>
      <c r="C600" s="571"/>
      <c r="D600" s="571"/>
      <c r="E600" s="572"/>
      <c r="F600" s="571"/>
      <c r="G600" s="571"/>
      <c r="H600" s="572"/>
      <c r="I600" s="571"/>
      <c r="J600" s="571"/>
      <c r="K600" s="572"/>
      <c r="L600" s="571"/>
      <c r="M600" s="571"/>
      <c r="N600" s="572"/>
      <c r="O600" s="573" t="s">
        <v>359</v>
      </c>
      <c r="P600" s="147" t="s">
        <v>360</v>
      </c>
      <c r="Q600" s="147" t="s">
        <v>4</v>
      </c>
      <c r="R600" s="147" t="s">
        <v>354</v>
      </c>
      <c r="S600" s="615" t="s">
        <v>6</v>
      </c>
      <c r="T600" s="615" t="s">
        <v>7</v>
      </c>
      <c r="U600" s="647" t="s">
        <v>8</v>
      </c>
      <c r="AB600" s="189"/>
      <c r="AC600" s="190"/>
      <c r="AD600" s="191"/>
    </row>
    <row r="601" spans="1:30" ht="15" x14ac:dyDescent="0.2">
      <c r="A601" s="648" t="s">
        <v>929</v>
      </c>
      <c r="B601" s="375"/>
      <c r="O601" s="8" t="s">
        <v>301</v>
      </c>
      <c r="P601" s="649" t="s">
        <v>301</v>
      </c>
      <c r="Q601" s="649" t="s">
        <v>301</v>
      </c>
      <c r="R601" s="649" t="s">
        <v>301</v>
      </c>
      <c r="S601" s="20"/>
      <c r="T601" s="20"/>
      <c r="U601" s="9" t="s">
        <v>13</v>
      </c>
      <c r="AB601" s="162"/>
      <c r="AC601" s="170" t="str">
        <f t="shared" ref="AC601:AC627" si="154">IF(AB601=0,"N/A",(AB601-P601)/P601)</f>
        <v>N/A</v>
      </c>
      <c r="AD601" s="163"/>
    </row>
    <row r="602" spans="1:30" ht="28.5" x14ac:dyDescent="0.2">
      <c r="A602" s="650" t="s">
        <v>930</v>
      </c>
      <c r="B602" s="375"/>
      <c r="O602" s="651">
        <v>3</v>
      </c>
      <c r="P602" s="652">
        <v>3</v>
      </c>
      <c r="Q602" s="653">
        <v>3.3</v>
      </c>
      <c r="R602" s="586">
        <v>0</v>
      </c>
      <c r="S602" s="654" t="s">
        <v>251</v>
      </c>
      <c r="T602" s="655" t="s">
        <v>931</v>
      </c>
      <c r="U602" s="9" t="s">
        <v>13</v>
      </c>
      <c r="AB602" s="162">
        <v>3.3</v>
      </c>
      <c r="AC602" s="170">
        <f t="shared" si="154"/>
        <v>9.9999999999999936E-2</v>
      </c>
      <c r="AD602" s="656" t="s">
        <v>932</v>
      </c>
    </row>
    <row r="603" spans="1:30" ht="28.5" x14ac:dyDescent="0.2">
      <c r="A603" s="650" t="s">
        <v>933</v>
      </c>
      <c r="B603" s="375"/>
      <c r="O603" s="651">
        <v>1</v>
      </c>
      <c r="P603" s="652">
        <v>1</v>
      </c>
      <c r="Q603" s="585">
        <v>1.1000000000000001</v>
      </c>
      <c r="R603" s="586">
        <f>+(Q603-P603)/P603</f>
        <v>0.10000000000000009</v>
      </c>
      <c r="S603" s="654" t="s">
        <v>251</v>
      </c>
      <c r="T603" s="655" t="s">
        <v>931</v>
      </c>
      <c r="U603" s="9" t="s">
        <v>13</v>
      </c>
      <c r="AB603" s="162">
        <v>1.1000000000000001</v>
      </c>
      <c r="AC603" s="170">
        <f t="shared" si="154"/>
        <v>0.10000000000000009</v>
      </c>
      <c r="AD603" s="657" t="s">
        <v>934</v>
      </c>
    </row>
    <row r="604" spans="1:30" ht="28.5" x14ac:dyDescent="0.2">
      <c r="A604" s="650" t="s">
        <v>935</v>
      </c>
      <c r="B604" s="375"/>
      <c r="O604" s="651">
        <v>5</v>
      </c>
      <c r="P604" s="652">
        <v>5</v>
      </c>
      <c r="Q604" s="585">
        <v>5.5</v>
      </c>
      <c r="R604" s="586">
        <f>+(Q604-P604)/P604</f>
        <v>0.1</v>
      </c>
      <c r="S604" s="654" t="s">
        <v>251</v>
      </c>
      <c r="T604" s="655" t="s">
        <v>931</v>
      </c>
      <c r="U604" s="9" t="s">
        <v>13</v>
      </c>
      <c r="AB604" s="162">
        <v>5.5</v>
      </c>
      <c r="AC604" s="170">
        <f t="shared" si="154"/>
        <v>0.1</v>
      </c>
      <c r="AD604" s="657" t="s">
        <v>932</v>
      </c>
    </row>
    <row r="605" spans="1:30" ht="28.5" x14ac:dyDescent="0.2">
      <c r="A605" s="650" t="s">
        <v>936</v>
      </c>
      <c r="B605" s="375"/>
      <c r="O605" s="651">
        <v>2</v>
      </c>
      <c r="P605" s="652">
        <v>2</v>
      </c>
      <c r="Q605" s="585">
        <v>2.2000000000000002</v>
      </c>
      <c r="R605" s="586">
        <f>+(Q605-P605)/P605</f>
        <v>0.10000000000000009</v>
      </c>
      <c r="S605" s="654" t="s">
        <v>251</v>
      </c>
      <c r="T605" s="655" t="s">
        <v>931</v>
      </c>
      <c r="U605" s="9" t="s">
        <v>13</v>
      </c>
      <c r="AB605" s="162">
        <v>2.2000000000000002</v>
      </c>
      <c r="AC605" s="170">
        <f t="shared" si="154"/>
        <v>0.10000000000000009</v>
      </c>
      <c r="AD605" s="657" t="s">
        <v>937</v>
      </c>
    </row>
    <row r="606" spans="1:30" ht="28.5" x14ac:dyDescent="0.2">
      <c r="A606" s="650" t="s">
        <v>938</v>
      </c>
      <c r="B606" s="375"/>
      <c r="O606" s="651" t="s">
        <v>301</v>
      </c>
      <c r="P606" s="652" t="s">
        <v>301</v>
      </c>
      <c r="Q606" s="652" t="s">
        <v>939</v>
      </c>
      <c r="R606" s="652"/>
      <c r="S606" s="654" t="s">
        <v>251</v>
      </c>
      <c r="T606" s="655" t="s">
        <v>931</v>
      </c>
      <c r="U606" s="9" t="s">
        <v>13</v>
      </c>
      <c r="AB606" s="162"/>
      <c r="AC606" s="170" t="str">
        <f t="shared" si="154"/>
        <v>N/A</v>
      </c>
      <c r="AD606" s="657"/>
    </row>
    <row r="607" spans="1:30" ht="28.5" x14ac:dyDescent="0.2">
      <c r="A607" s="650" t="s">
        <v>940</v>
      </c>
      <c r="B607" s="375"/>
      <c r="O607" s="651">
        <v>2</v>
      </c>
      <c r="P607" s="652">
        <v>2</v>
      </c>
      <c r="Q607" s="585">
        <v>2.2000000000000002</v>
      </c>
      <c r="R607" s="586">
        <f>+(Q607-P607)/P607</f>
        <v>0.10000000000000009</v>
      </c>
      <c r="S607" s="654" t="s">
        <v>251</v>
      </c>
      <c r="T607" s="655" t="s">
        <v>931</v>
      </c>
      <c r="U607" s="9" t="s">
        <v>13</v>
      </c>
      <c r="AB607" s="162">
        <v>2.2000000000000002</v>
      </c>
      <c r="AC607" s="170">
        <f t="shared" si="154"/>
        <v>0.10000000000000009</v>
      </c>
      <c r="AD607" s="657" t="s">
        <v>937</v>
      </c>
    </row>
    <row r="608" spans="1:30" ht="28.5" x14ac:dyDescent="0.2">
      <c r="A608" s="650" t="s">
        <v>941</v>
      </c>
      <c r="B608" s="375"/>
      <c r="O608" s="651" t="s">
        <v>301</v>
      </c>
      <c r="P608" s="652" t="s">
        <v>301</v>
      </c>
      <c r="Q608" s="652" t="s">
        <v>301</v>
      </c>
      <c r="R608" s="586" t="s">
        <v>301</v>
      </c>
      <c r="S608" s="654" t="s">
        <v>251</v>
      </c>
      <c r="T608" s="655" t="s">
        <v>931</v>
      </c>
      <c r="U608" s="9" t="s">
        <v>13</v>
      </c>
      <c r="AB608" s="162"/>
      <c r="AC608" s="170" t="str">
        <f t="shared" si="154"/>
        <v>N/A</v>
      </c>
      <c r="AD608" s="656"/>
    </row>
    <row r="609" spans="1:30" ht="38.25" x14ac:dyDescent="0.2">
      <c r="A609" s="650" t="s">
        <v>942</v>
      </c>
      <c r="B609" s="375"/>
      <c r="O609" s="651">
        <v>7.5</v>
      </c>
      <c r="P609" s="652">
        <v>10</v>
      </c>
      <c r="Q609" s="585">
        <v>12.5</v>
      </c>
      <c r="R609" s="586">
        <f>+(Q609-P609)/P609</f>
        <v>0.25</v>
      </c>
      <c r="S609" s="654" t="s">
        <v>251</v>
      </c>
      <c r="T609" s="655" t="s">
        <v>931</v>
      </c>
      <c r="U609" s="9" t="s">
        <v>13</v>
      </c>
      <c r="AB609" s="162">
        <v>12.5</v>
      </c>
      <c r="AC609" s="170">
        <f t="shared" si="154"/>
        <v>0.25</v>
      </c>
      <c r="AD609" s="656" t="s">
        <v>943</v>
      </c>
    </row>
    <row r="610" spans="1:30" ht="25.5" x14ac:dyDescent="0.2">
      <c r="A610" s="658" t="s">
        <v>944</v>
      </c>
      <c r="B610" s="375"/>
      <c r="O610" s="651">
        <v>4</v>
      </c>
      <c r="P610" s="652">
        <v>4</v>
      </c>
      <c r="Q610" s="585">
        <v>4.4000000000000004</v>
      </c>
      <c r="R610" s="586">
        <f>+(Q610-P610)/P610</f>
        <v>0.10000000000000009</v>
      </c>
      <c r="S610" s="654" t="s">
        <v>251</v>
      </c>
      <c r="T610" s="655" t="s">
        <v>931</v>
      </c>
      <c r="U610" s="124" t="s">
        <v>13</v>
      </c>
      <c r="AB610" s="162">
        <v>4.4000000000000004</v>
      </c>
      <c r="AC610" s="170">
        <f t="shared" si="154"/>
        <v>0.10000000000000009</v>
      </c>
      <c r="AD610" s="659" t="s">
        <v>937</v>
      </c>
    </row>
    <row r="611" spans="1:30" ht="28.5" x14ac:dyDescent="0.2">
      <c r="A611" s="650" t="s">
        <v>945</v>
      </c>
      <c r="B611" s="375"/>
      <c r="O611" s="651">
        <v>1</v>
      </c>
      <c r="P611" s="652">
        <v>1</v>
      </c>
      <c r="Q611" s="585">
        <v>1</v>
      </c>
      <c r="R611" s="586">
        <f>+(Q611-P611)/P611</f>
        <v>0</v>
      </c>
      <c r="S611" s="654" t="s">
        <v>251</v>
      </c>
      <c r="T611" s="655" t="s">
        <v>931</v>
      </c>
      <c r="U611" s="124" t="s">
        <v>13</v>
      </c>
      <c r="AB611" s="162">
        <v>1</v>
      </c>
      <c r="AC611" s="170">
        <f t="shared" si="154"/>
        <v>0</v>
      </c>
      <c r="AD611" s="659" t="s">
        <v>946</v>
      </c>
    </row>
    <row r="612" spans="1:30" ht="28.5" x14ac:dyDescent="0.2">
      <c r="A612" s="650" t="s">
        <v>947</v>
      </c>
      <c r="B612" s="375"/>
      <c r="O612" s="651">
        <v>6</v>
      </c>
      <c r="P612" s="652">
        <v>6</v>
      </c>
      <c r="Q612" s="585">
        <v>6.6</v>
      </c>
      <c r="R612" s="586">
        <f>+(Q612-P612)/P612</f>
        <v>9.9999999999999936E-2</v>
      </c>
      <c r="S612" s="654" t="s">
        <v>251</v>
      </c>
      <c r="T612" s="655" t="s">
        <v>931</v>
      </c>
      <c r="U612" s="124" t="s">
        <v>13</v>
      </c>
      <c r="AB612" s="162">
        <v>6.6</v>
      </c>
      <c r="AC612" s="170">
        <f t="shared" si="154"/>
        <v>9.9999999999999936E-2</v>
      </c>
      <c r="AD612" s="659" t="s">
        <v>937</v>
      </c>
    </row>
    <row r="613" spans="1:30" ht="25.5" x14ac:dyDescent="0.2">
      <c r="A613" s="650" t="s">
        <v>948</v>
      </c>
      <c r="B613" s="375"/>
      <c r="O613" s="651">
        <v>2</v>
      </c>
      <c r="P613" s="652">
        <v>2</v>
      </c>
      <c r="Q613" s="585">
        <v>2.2000000000000002</v>
      </c>
      <c r="R613" s="586">
        <f>+(Q613-P613)/P613</f>
        <v>0.10000000000000009</v>
      </c>
      <c r="S613" s="654" t="s">
        <v>251</v>
      </c>
      <c r="T613" s="655" t="s">
        <v>931</v>
      </c>
      <c r="U613" s="124" t="s">
        <v>13</v>
      </c>
      <c r="AB613" s="162">
        <v>2.2000000000000002</v>
      </c>
      <c r="AC613" s="170">
        <f t="shared" si="154"/>
        <v>0.10000000000000009</v>
      </c>
      <c r="AD613" s="659" t="s">
        <v>937</v>
      </c>
    </row>
    <row r="614" spans="1:30" ht="28.5" x14ac:dyDescent="0.2">
      <c r="A614" s="650" t="s">
        <v>949</v>
      </c>
      <c r="B614" s="375"/>
      <c r="O614" s="651" t="s">
        <v>301</v>
      </c>
      <c r="P614" s="652" t="s">
        <v>301</v>
      </c>
      <c r="Q614" s="652" t="s">
        <v>939</v>
      </c>
      <c r="R614" s="586"/>
      <c r="S614" s="654" t="s">
        <v>251</v>
      </c>
      <c r="T614" s="655" t="s">
        <v>931</v>
      </c>
      <c r="U614" s="124" t="s">
        <v>13</v>
      </c>
      <c r="AB614" s="162"/>
      <c r="AC614" s="170" t="str">
        <f t="shared" si="154"/>
        <v>N/A</v>
      </c>
      <c r="AD614" s="656"/>
    </row>
    <row r="615" spans="1:30" ht="28.5" x14ac:dyDescent="0.2">
      <c r="A615" s="650" t="s">
        <v>950</v>
      </c>
      <c r="B615" s="375"/>
      <c r="O615" s="651">
        <v>2</v>
      </c>
      <c r="P615" s="652">
        <v>2</v>
      </c>
      <c r="Q615" s="585">
        <v>2.2000000000000002</v>
      </c>
      <c r="R615" s="586">
        <f>+(Q615-P615)/P615</f>
        <v>0.10000000000000009</v>
      </c>
      <c r="S615" s="654" t="s">
        <v>251</v>
      </c>
      <c r="T615" s="655" t="s">
        <v>931</v>
      </c>
      <c r="U615" s="124" t="s">
        <v>13</v>
      </c>
      <c r="AB615" s="162">
        <v>2.2000000000000002</v>
      </c>
      <c r="AC615" s="170">
        <f t="shared" si="154"/>
        <v>0.10000000000000009</v>
      </c>
      <c r="AD615" s="659" t="s">
        <v>937</v>
      </c>
    </row>
    <row r="616" spans="1:30" ht="28.5" x14ac:dyDescent="0.2">
      <c r="A616" s="650" t="s">
        <v>951</v>
      </c>
      <c r="B616" s="375"/>
      <c r="O616" s="651" t="s">
        <v>301</v>
      </c>
      <c r="P616" s="652" t="s">
        <v>301</v>
      </c>
      <c r="Q616" s="652" t="s">
        <v>301</v>
      </c>
      <c r="R616" s="586" t="s">
        <v>301</v>
      </c>
      <c r="S616" s="654" t="s">
        <v>251</v>
      </c>
      <c r="T616" s="655" t="s">
        <v>931</v>
      </c>
      <c r="U616" s="124" t="s">
        <v>13</v>
      </c>
      <c r="AB616" s="162"/>
      <c r="AC616" s="170" t="str">
        <f t="shared" si="154"/>
        <v>N/A</v>
      </c>
      <c r="AD616" s="659" t="s">
        <v>937</v>
      </c>
    </row>
    <row r="617" spans="1:30" x14ac:dyDescent="0.2">
      <c r="A617" s="650" t="s">
        <v>952</v>
      </c>
      <c r="B617" s="375"/>
      <c r="O617" s="651">
        <v>7.5</v>
      </c>
      <c r="P617" s="652">
        <v>7.5</v>
      </c>
      <c r="Q617" s="585">
        <v>8</v>
      </c>
      <c r="R617" s="586">
        <f>+(Q617-P617)/P617</f>
        <v>6.6666666666666666E-2</v>
      </c>
      <c r="S617" s="654" t="s">
        <v>251</v>
      </c>
      <c r="T617" s="655" t="s">
        <v>953</v>
      </c>
      <c r="U617" s="124" t="s">
        <v>13</v>
      </c>
      <c r="AB617" s="162">
        <v>8</v>
      </c>
      <c r="AC617" s="170">
        <f t="shared" si="154"/>
        <v>6.6666666666666666E-2</v>
      </c>
      <c r="AD617" s="656" t="s">
        <v>954</v>
      </c>
    </row>
    <row r="618" spans="1:30" x14ac:dyDescent="0.2">
      <c r="A618" s="650" t="s">
        <v>955</v>
      </c>
      <c r="B618" s="375"/>
      <c r="O618" s="651" t="s">
        <v>301</v>
      </c>
      <c r="P618" s="652" t="s">
        <v>301</v>
      </c>
      <c r="Q618" s="652" t="s">
        <v>301</v>
      </c>
      <c r="R618" s="586" t="s">
        <v>301</v>
      </c>
      <c r="S618" s="654" t="s">
        <v>251</v>
      </c>
      <c r="T618" s="655" t="s">
        <v>953</v>
      </c>
      <c r="U618" s="124" t="s">
        <v>13</v>
      </c>
      <c r="AB618" s="162"/>
      <c r="AC618" s="170" t="str">
        <f t="shared" si="154"/>
        <v>N/A</v>
      </c>
      <c r="AD618" s="656"/>
    </row>
    <row r="619" spans="1:30" ht="28.5" x14ac:dyDescent="0.2">
      <c r="A619" s="650" t="s">
        <v>956</v>
      </c>
      <c r="B619" s="375"/>
      <c r="O619" s="651">
        <v>6.5</v>
      </c>
      <c r="P619" s="652">
        <v>6.5</v>
      </c>
      <c r="Q619" s="585">
        <v>7</v>
      </c>
      <c r="R619" s="586">
        <f>+(Q619-P619)/P619</f>
        <v>7.6923076923076927E-2</v>
      </c>
      <c r="S619" s="654" t="s">
        <v>251</v>
      </c>
      <c r="T619" s="655" t="s">
        <v>953</v>
      </c>
      <c r="U619" s="124" t="s">
        <v>13</v>
      </c>
      <c r="AB619" s="162">
        <v>7</v>
      </c>
      <c r="AC619" s="170">
        <f t="shared" si="154"/>
        <v>7.6923076923076927E-2</v>
      </c>
      <c r="AD619" s="659" t="s">
        <v>954</v>
      </c>
    </row>
    <row r="620" spans="1:30" x14ac:dyDescent="0.2">
      <c r="A620" s="650" t="s">
        <v>957</v>
      </c>
      <c r="B620" s="375"/>
      <c r="O620" s="651">
        <v>6.5</v>
      </c>
      <c r="P620" s="652">
        <v>6.5</v>
      </c>
      <c r="Q620" s="585">
        <v>7</v>
      </c>
      <c r="R620" s="586">
        <f>+(Q620-P620)/P620</f>
        <v>7.6923076923076927E-2</v>
      </c>
      <c r="S620" s="654" t="s">
        <v>251</v>
      </c>
      <c r="T620" s="655" t="s">
        <v>953</v>
      </c>
      <c r="U620" s="124" t="s">
        <v>13</v>
      </c>
      <c r="AB620" s="162">
        <v>7</v>
      </c>
      <c r="AC620" s="170">
        <f t="shared" si="154"/>
        <v>7.6923076923076927E-2</v>
      </c>
      <c r="AD620" s="659" t="s">
        <v>954</v>
      </c>
    </row>
    <row r="621" spans="1:30" ht="28.5" x14ac:dyDescent="0.2">
      <c r="A621" s="650" t="s">
        <v>958</v>
      </c>
      <c r="B621" s="375"/>
      <c r="O621" s="651" t="s">
        <v>301</v>
      </c>
      <c r="P621" s="652" t="s">
        <v>301</v>
      </c>
      <c r="Q621" s="652" t="s">
        <v>301</v>
      </c>
      <c r="R621" s="586" t="s">
        <v>301</v>
      </c>
      <c r="S621" s="654"/>
      <c r="T621" s="655" t="s">
        <v>953</v>
      </c>
      <c r="U621" s="124" t="s">
        <v>13</v>
      </c>
      <c r="AB621" s="162"/>
      <c r="AC621" s="170" t="str">
        <f t="shared" si="154"/>
        <v>N/A</v>
      </c>
      <c r="AD621" s="656"/>
    </row>
    <row r="622" spans="1:30" ht="28.5" x14ac:dyDescent="0.2">
      <c r="A622" s="650" t="s">
        <v>959</v>
      </c>
      <c r="B622" s="375"/>
      <c r="O622" s="651">
        <v>5.5</v>
      </c>
      <c r="P622" s="652">
        <v>5.5</v>
      </c>
      <c r="Q622" s="585">
        <v>6</v>
      </c>
      <c r="R622" s="586">
        <f>+(Q622-P622)/P622</f>
        <v>9.0909090909090912E-2</v>
      </c>
      <c r="S622" s="654" t="s">
        <v>251</v>
      </c>
      <c r="T622" s="655" t="s">
        <v>953</v>
      </c>
      <c r="U622" s="124" t="s">
        <v>13</v>
      </c>
      <c r="AB622" s="162">
        <v>6</v>
      </c>
      <c r="AC622" s="170">
        <f t="shared" si="154"/>
        <v>9.0909090909090912E-2</v>
      </c>
      <c r="AD622" s="659" t="s">
        <v>954</v>
      </c>
    </row>
    <row r="623" spans="1:30" ht="28.5" x14ac:dyDescent="0.2">
      <c r="A623" s="650" t="s">
        <v>960</v>
      </c>
      <c r="B623" s="375"/>
      <c r="O623" s="651">
        <v>3.5</v>
      </c>
      <c r="P623" s="652">
        <v>3.5</v>
      </c>
      <c r="Q623" s="585">
        <v>3.5</v>
      </c>
      <c r="R623" s="586">
        <f>+(Q623-P623)/P623</f>
        <v>0</v>
      </c>
      <c r="S623" s="654" t="s">
        <v>251</v>
      </c>
      <c r="T623" s="655" t="s">
        <v>953</v>
      </c>
      <c r="U623" s="124" t="s">
        <v>13</v>
      </c>
      <c r="AB623" s="162"/>
      <c r="AC623" s="170" t="str">
        <f t="shared" si="154"/>
        <v>N/A</v>
      </c>
      <c r="AD623" s="660" t="s">
        <v>961</v>
      </c>
    </row>
    <row r="624" spans="1:30" ht="28.5" x14ac:dyDescent="0.2">
      <c r="A624" s="650" t="s">
        <v>962</v>
      </c>
      <c r="B624" s="375"/>
      <c r="O624" s="651">
        <v>6.5</v>
      </c>
      <c r="P624" s="652">
        <v>6.5</v>
      </c>
      <c r="Q624" s="585">
        <v>7</v>
      </c>
      <c r="R624" s="586">
        <f>+(Q624-P624)/P624</f>
        <v>7.6923076923076927E-2</v>
      </c>
      <c r="S624" s="654" t="s">
        <v>251</v>
      </c>
      <c r="T624" s="655" t="s">
        <v>953</v>
      </c>
      <c r="U624" s="124" t="s">
        <v>13</v>
      </c>
      <c r="AB624" s="162">
        <v>7</v>
      </c>
      <c r="AC624" s="170">
        <f t="shared" si="154"/>
        <v>7.6923076923076927E-2</v>
      </c>
      <c r="AD624" s="659" t="s">
        <v>954</v>
      </c>
    </row>
    <row r="625" spans="1:30" x14ac:dyDescent="0.25">
      <c r="A625" s="661" t="s">
        <v>963</v>
      </c>
      <c r="B625" s="375"/>
      <c r="O625" s="662" t="s">
        <v>427</v>
      </c>
      <c r="P625" s="663" t="s">
        <v>427</v>
      </c>
      <c r="Q625" s="663" t="s">
        <v>427</v>
      </c>
      <c r="R625" s="663" t="s">
        <v>427</v>
      </c>
      <c r="S625" s="664" t="s">
        <v>251</v>
      </c>
      <c r="T625" s="665"/>
      <c r="U625" s="666" t="s">
        <v>13</v>
      </c>
      <c r="AB625" s="162"/>
      <c r="AC625" s="170" t="str">
        <f t="shared" si="154"/>
        <v>N/A</v>
      </c>
      <c r="AD625" s="656"/>
    </row>
    <row r="626" spans="1:30" x14ac:dyDescent="0.25">
      <c r="A626" s="661" t="s">
        <v>964</v>
      </c>
      <c r="B626" s="375"/>
      <c r="O626" s="662" t="s">
        <v>427</v>
      </c>
      <c r="P626" s="663" t="s">
        <v>427</v>
      </c>
      <c r="Q626" s="663" t="s">
        <v>427</v>
      </c>
      <c r="R626" s="663" t="s">
        <v>427</v>
      </c>
      <c r="S626" s="664" t="s">
        <v>251</v>
      </c>
      <c r="T626" s="665"/>
      <c r="U626" s="666" t="s">
        <v>13</v>
      </c>
      <c r="AB626" s="162"/>
      <c r="AC626" s="170" t="str">
        <f t="shared" si="154"/>
        <v>N/A</v>
      </c>
      <c r="AD626" s="656"/>
    </row>
    <row r="627" spans="1:30" ht="15" thickBot="1" x14ac:dyDescent="0.25">
      <c r="A627" s="904" t="s">
        <v>965</v>
      </c>
      <c r="B627" s="905"/>
      <c r="C627" s="601"/>
      <c r="D627" s="601"/>
      <c r="E627" s="602"/>
      <c r="F627" s="601"/>
      <c r="G627" s="601"/>
      <c r="H627" s="602"/>
      <c r="I627" s="601"/>
      <c r="J627" s="601"/>
      <c r="K627" s="602"/>
      <c r="L627" s="601"/>
      <c r="M627" s="601"/>
      <c r="N627" s="602"/>
      <c r="O627" s="906" t="s">
        <v>427</v>
      </c>
      <c r="P627" s="907" t="s">
        <v>427</v>
      </c>
      <c r="Q627" s="908" t="s">
        <v>427</v>
      </c>
      <c r="R627" s="908" t="s">
        <v>427</v>
      </c>
      <c r="S627" s="909"/>
      <c r="T627" s="910"/>
      <c r="U627" s="126" t="s">
        <v>13</v>
      </c>
      <c r="AB627" s="180"/>
      <c r="AC627" s="181" t="str">
        <f t="shared" si="154"/>
        <v>N/A</v>
      </c>
      <c r="AD627" s="667"/>
    </row>
    <row r="628" spans="1:30" x14ac:dyDescent="0.2">
      <c r="A628" s="645"/>
      <c r="O628" s="565"/>
      <c r="P628" s="566"/>
      <c r="Q628" s="566"/>
      <c r="R628" s="567"/>
      <c r="S628" s="567"/>
      <c r="T628" s="568"/>
      <c r="U628" s="568"/>
      <c r="AD628" s="569"/>
    </row>
    <row r="629" spans="1:30" x14ac:dyDescent="0.2">
      <c r="A629" s="645"/>
      <c r="O629" s="565"/>
      <c r="P629" s="566"/>
      <c r="Q629" s="566"/>
      <c r="R629" s="567"/>
      <c r="S629" s="567"/>
      <c r="T629" s="568"/>
      <c r="U629" s="568"/>
      <c r="AD629" s="569"/>
    </row>
  </sheetData>
  <sheetProtection formatCells="0" formatColumns="0" formatRows="0" insertColumns="0" insertRows="0" insertHyperlinks="0"/>
  <mergeCells count="90">
    <mergeCell ref="A417:B417"/>
    <mergeCell ref="A420:B420"/>
    <mergeCell ref="A410:B410"/>
    <mergeCell ref="A412:B412"/>
    <mergeCell ref="A413:B413"/>
    <mergeCell ref="A414:B414"/>
    <mergeCell ref="A415:B415"/>
    <mergeCell ref="A416:B416"/>
    <mergeCell ref="A396:B396"/>
    <mergeCell ref="A382:B382"/>
    <mergeCell ref="A368:B368"/>
    <mergeCell ref="A370:B370"/>
    <mergeCell ref="A409:B409"/>
    <mergeCell ref="A397:B397"/>
    <mergeCell ref="A398:B398"/>
    <mergeCell ref="A399:B399"/>
    <mergeCell ref="A400:B400"/>
    <mergeCell ref="A402:B402"/>
    <mergeCell ref="A403:B403"/>
    <mergeCell ref="A404:B404"/>
    <mergeCell ref="A405:B405"/>
    <mergeCell ref="A406:B406"/>
    <mergeCell ref="A407:B407"/>
    <mergeCell ref="A408:B408"/>
    <mergeCell ref="A395:B395"/>
    <mergeCell ref="A378:B378"/>
    <mergeCell ref="A379:B379"/>
    <mergeCell ref="A380:B380"/>
    <mergeCell ref="A381:B381"/>
    <mergeCell ref="A389:B389"/>
    <mergeCell ref="A391:B391"/>
    <mergeCell ref="A392:B392"/>
    <mergeCell ref="A393:B393"/>
    <mergeCell ref="A394:B394"/>
    <mergeCell ref="A383:B383"/>
    <mergeCell ref="A384:B384"/>
    <mergeCell ref="A385:B385"/>
    <mergeCell ref="A386:B386"/>
    <mergeCell ref="A387:B387"/>
    <mergeCell ref="A374:U374"/>
    <mergeCell ref="A377:B377"/>
    <mergeCell ref="A363:B363"/>
    <mergeCell ref="N352:N353"/>
    <mergeCell ref="O352:O353"/>
    <mergeCell ref="A360:B360"/>
    <mergeCell ref="A362:U362"/>
    <mergeCell ref="A354:B354"/>
    <mergeCell ref="A358:B358"/>
    <mergeCell ref="A359:B359"/>
    <mergeCell ref="A357:B357"/>
    <mergeCell ref="A375:U375"/>
    <mergeCell ref="A355:B355"/>
    <mergeCell ref="A356:B356"/>
    <mergeCell ref="A361:B361"/>
    <mergeCell ref="A371:B371"/>
    <mergeCell ref="A372:B372"/>
    <mergeCell ref="A349:B349"/>
    <mergeCell ref="A350:B350"/>
    <mergeCell ref="A351:U351"/>
    <mergeCell ref="A352:B353"/>
    <mergeCell ref="F352:F353"/>
    <mergeCell ref="G352:G353"/>
    <mergeCell ref="H352:H353"/>
    <mergeCell ref="I352:I353"/>
    <mergeCell ref="J352:J353"/>
    <mergeCell ref="K352:K353"/>
    <mergeCell ref="L352:L353"/>
    <mergeCell ref="M352:M353"/>
    <mergeCell ref="T352:T353"/>
    <mergeCell ref="U352:U353"/>
    <mergeCell ref="P352:P353"/>
    <mergeCell ref="S352:S353"/>
    <mergeCell ref="A348:B348"/>
    <mergeCell ref="A336:B336"/>
    <mergeCell ref="A337:B337"/>
    <mergeCell ref="A338:B338"/>
    <mergeCell ref="A339:B339"/>
    <mergeCell ref="A341:B341"/>
    <mergeCell ref="A342:B342"/>
    <mergeCell ref="A343:B343"/>
    <mergeCell ref="A344:B344"/>
    <mergeCell ref="A345:B345"/>
    <mergeCell ref="A346:B346"/>
    <mergeCell ref="A347:B347"/>
    <mergeCell ref="A335:B335"/>
    <mergeCell ref="A34:U34"/>
    <mergeCell ref="A330:B330"/>
    <mergeCell ref="A332:B332"/>
    <mergeCell ref="A333:B333"/>
    <mergeCell ref="A334:B334"/>
  </mergeCells>
  <pageMargins left="0.70866141732283472" right="0.70866141732283472" top="0.74803149606299213" bottom="0.74803149606299213" header="0.31496062992125984" footer="0.31496062992125984"/>
  <pageSetup paperSize="9" scale="55" fitToHeight="0" orientation="portrait" r:id="rId1"/>
  <rowBreaks count="12" manualBreakCount="12">
    <brk id="53" max="19" man="1"/>
    <brk id="80" max="19" man="1"/>
    <brk id="130" max="19" man="1"/>
    <brk id="177" max="19" man="1"/>
    <brk id="217" max="19" man="1"/>
    <brk id="268" max="19" man="1"/>
    <brk id="310" max="19" man="1"/>
    <brk id="388" max="20" man="1"/>
    <brk id="421" max="19" man="1"/>
    <brk id="485" max="19" man="1"/>
    <brk id="546" max="20" man="1"/>
    <brk id="598" max="1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5939B-E444-4919-89D1-5D46C91B18DE}">
  <dimension ref="A1:M479"/>
  <sheetViews>
    <sheetView zoomScaleNormal="100" workbookViewId="0"/>
  </sheetViews>
  <sheetFormatPr defaultColWidth="9.140625" defaultRowHeight="14.25" x14ac:dyDescent="0.25"/>
  <cols>
    <col min="1" max="1" width="59.5703125" style="117" customWidth="1"/>
    <col min="2" max="2" width="11.28515625" style="668" customWidth="1"/>
    <col min="3" max="3" width="11.7109375" style="669" customWidth="1"/>
    <col min="4" max="4" width="9.85546875" style="670" bestFit="1" customWidth="1"/>
    <col min="5" max="5" width="9.5703125" style="671" customWidth="1"/>
    <col min="6" max="6" width="15.140625" style="672" customWidth="1"/>
    <col min="7" max="7" width="19.28515625" style="671" bestFit="1" customWidth="1"/>
    <col min="8" max="8" width="255.7109375" style="674" hidden="1" customWidth="1"/>
    <col min="9" max="11" width="9.140625" style="123"/>
    <col min="12" max="12" width="11.28515625" style="123" hidden="1" customWidth="1"/>
    <col min="13" max="13" width="11.7109375" style="675" hidden="1" customWidth="1"/>
    <col min="14" max="16384" width="9.140625" style="123"/>
  </cols>
  <sheetData>
    <row r="1" spans="1:13" ht="15" x14ac:dyDescent="0.2">
      <c r="A1" s="4" t="s">
        <v>966</v>
      </c>
      <c r="G1" s="673"/>
    </row>
    <row r="2" spans="1:13" ht="15.75" thickBot="1" x14ac:dyDescent="0.25">
      <c r="A2" s="117" t="s">
        <v>1</v>
      </c>
      <c r="B2" s="676"/>
      <c r="C2" s="677"/>
      <c r="G2" s="673"/>
      <c r="L2" s="5"/>
      <c r="M2" s="678"/>
    </row>
    <row r="3" spans="1:13" s="684" customFormat="1" ht="61.5" customHeight="1" x14ac:dyDescent="0.25">
      <c r="A3" s="679" t="s">
        <v>967</v>
      </c>
      <c r="B3" s="680" t="s">
        <v>360</v>
      </c>
      <c r="C3" s="681" t="s">
        <v>968</v>
      </c>
      <c r="D3" s="682" t="s">
        <v>969</v>
      </c>
      <c r="E3" s="573" t="s">
        <v>6</v>
      </c>
      <c r="F3" s="573" t="s">
        <v>7</v>
      </c>
      <c r="G3" s="616" t="s">
        <v>8</v>
      </c>
      <c r="H3" s="683" t="s">
        <v>970</v>
      </c>
      <c r="L3" s="573" t="s">
        <v>360</v>
      </c>
      <c r="M3" s="685" t="s">
        <v>968</v>
      </c>
    </row>
    <row r="4" spans="1:13" x14ac:dyDescent="0.25">
      <c r="A4" s="6" t="s">
        <v>971</v>
      </c>
      <c r="B4" s="686">
        <v>4.9000000000000004</v>
      </c>
      <c r="C4" s="687">
        <v>5.2</v>
      </c>
      <c r="D4" s="7">
        <f>(C4-B4)/B4</f>
        <v>6.1224489795918324E-2</v>
      </c>
      <c r="E4" s="7" t="s">
        <v>11</v>
      </c>
      <c r="F4" s="8" t="s">
        <v>972</v>
      </c>
      <c r="G4" s="124" t="s">
        <v>13</v>
      </c>
      <c r="L4" s="688">
        <v>4.5</v>
      </c>
      <c r="M4" s="689">
        <v>4.9000000000000004</v>
      </c>
    </row>
    <row r="5" spans="1:13" x14ac:dyDescent="0.25">
      <c r="A5" s="6" t="s">
        <v>973</v>
      </c>
      <c r="B5" s="686">
        <v>2.8</v>
      </c>
      <c r="C5" s="687">
        <v>3</v>
      </c>
      <c r="D5" s="7">
        <f t="shared" ref="D5:D70" si="0">(C5-B5)/B5</f>
        <v>7.1428571428571494E-2</v>
      </c>
      <c r="E5" s="7" t="s">
        <v>11</v>
      </c>
      <c r="F5" s="8" t="s">
        <v>972</v>
      </c>
      <c r="G5" s="124" t="s">
        <v>13</v>
      </c>
      <c r="L5" s="688">
        <v>2.6</v>
      </c>
      <c r="M5" s="689">
        <v>2.8</v>
      </c>
    </row>
    <row r="6" spans="1:13" x14ac:dyDescent="0.25">
      <c r="A6" s="6" t="s">
        <v>974</v>
      </c>
      <c r="B6" s="686" t="s">
        <v>301</v>
      </c>
      <c r="C6" s="687" t="s">
        <v>301</v>
      </c>
      <c r="D6" s="7"/>
      <c r="E6" s="7" t="s">
        <v>11</v>
      </c>
      <c r="F6" s="8" t="s">
        <v>972</v>
      </c>
      <c r="G6" s="124" t="s">
        <v>13</v>
      </c>
      <c r="H6" s="674" t="s">
        <v>975</v>
      </c>
      <c r="L6" s="688">
        <v>1</v>
      </c>
      <c r="M6" s="689">
        <v>1</v>
      </c>
    </row>
    <row r="7" spans="1:13" x14ac:dyDescent="0.25">
      <c r="A7" s="6" t="s">
        <v>976</v>
      </c>
      <c r="B7" s="686">
        <v>13</v>
      </c>
      <c r="C7" s="687">
        <v>13.9</v>
      </c>
      <c r="D7" s="7">
        <f t="shared" si="0"/>
        <v>6.9230769230769262E-2</v>
      </c>
      <c r="E7" s="7" t="s">
        <v>11</v>
      </c>
      <c r="F7" s="8" t="s">
        <v>972</v>
      </c>
      <c r="G7" s="124" t="s">
        <v>13</v>
      </c>
      <c r="H7" s="674" t="s">
        <v>977</v>
      </c>
      <c r="L7" s="688">
        <v>12</v>
      </c>
      <c r="M7" s="689">
        <v>13</v>
      </c>
    </row>
    <row r="8" spans="1:13" x14ac:dyDescent="0.25">
      <c r="A8" s="6" t="s">
        <v>978</v>
      </c>
      <c r="B8" s="686">
        <v>4.9000000000000004</v>
      </c>
      <c r="C8" s="687">
        <v>5.2</v>
      </c>
      <c r="D8" s="7">
        <f t="shared" si="0"/>
        <v>6.1224489795918324E-2</v>
      </c>
      <c r="E8" s="7" t="s">
        <v>11</v>
      </c>
      <c r="F8" s="8" t="s">
        <v>972</v>
      </c>
      <c r="G8" s="124" t="s">
        <v>13</v>
      </c>
      <c r="H8" s="674" t="s">
        <v>979</v>
      </c>
      <c r="L8" s="688">
        <v>4.5</v>
      </c>
      <c r="M8" s="689">
        <v>4.9000000000000004</v>
      </c>
    </row>
    <row r="9" spans="1:13" x14ac:dyDescent="0.25">
      <c r="A9" s="6" t="s">
        <v>980</v>
      </c>
      <c r="B9" s="686">
        <v>2.8</v>
      </c>
      <c r="C9" s="687">
        <v>3</v>
      </c>
      <c r="D9" s="7">
        <f t="shared" si="0"/>
        <v>7.1428571428571494E-2</v>
      </c>
      <c r="E9" s="7" t="s">
        <v>11</v>
      </c>
      <c r="F9" s="8" t="s">
        <v>972</v>
      </c>
      <c r="G9" s="124" t="s">
        <v>13</v>
      </c>
      <c r="L9" s="688">
        <v>2.6</v>
      </c>
      <c r="M9" s="689">
        <v>2.8</v>
      </c>
    </row>
    <row r="10" spans="1:13" x14ac:dyDescent="0.25">
      <c r="A10" s="6" t="s">
        <v>981</v>
      </c>
      <c r="B10" s="686">
        <v>17.5</v>
      </c>
      <c r="C10" s="687">
        <v>17.5</v>
      </c>
      <c r="D10" s="7">
        <f t="shared" si="0"/>
        <v>0</v>
      </c>
      <c r="E10" s="7" t="s">
        <v>11</v>
      </c>
      <c r="F10" s="8" t="s">
        <v>972</v>
      </c>
      <c r="G10" s="124" t="s">
        <v>13</v>
      </c>
      <c r="H10" s="674" t="s">
        <v>982</v>
      </c>
      <c r="L10" s="22" t="s">
        <v>309</v>
      </c>
      <c r="M10" s="689">
        <v>17.5</v>
      </c>
    </row>
    <row r="11" spans="1:13" x14ac:dyDescent="0.25">
      <c r="A11" s="6" t="s">
        <v>983</v>
      </c>
      <c r="B11" s="686">
        <v>12.5</v>
      </c>
      <c r="C11" s="687">
        <v>12.5</v>
      </c>
      <c r="D11" s="7">
        <f t="shared" si="0"/>
        <v>0</v>
      </c>
      <c r="E11" s="7" t="s">
        <v>11</v>
      </c>
      <c r="F11" s="8" t="s">
        <v>972</v>
      </c>
      <c r="G11" s="124" t="s">
        <v>13</v>
      </c>
      <c r="H11" s="674" t="s">
        <v>982</v>
      </c>
      <c r="L11" s="22" t="s">
        <v>309</v>
      </c>
      <c r="M11" s="689">
        <v>12.5</v>
      </c>
    </row>
    <row r="12" spans="1:13" x14ac:dyDescent="0.25">
      <c r="A12" s="6" t="s">
        <v>984</v>
      </c>
      <c r="B12" s="686">
        <v>17.5</v>
      </c>
      <c r="C12" s="687">
        <v>17.5</v>
      </c>
      <c r="D12" s="7">
        <f t="shared" si="0"/>
        <v>0</v>
      </c>
      <c r="E12" s="7" t="s">
        <v>11</v>
      </c>
      <c r="F12" s="8" t="s">
        <v>972</v>
      </c>
      <c r="G12" s="124" t="s">
        <v>13</v>
      </c>
      <c r="H12" s="674" t="s">
        <v>985</v>
      </c>
      <c r="L12" s="22" t="s">
        <v>309</v>
      </c>
      <c r="M12" s="689">
        <v>17.5</v>
      </c>
    </row>
    <row r="13" spans="1:13" x14ac:dyDescent="0.25">
      <c r="A13" s="6" t="s">
        <v>986</v>
      </c>
      <c r="B13" s="686" t="s">
        <v>301</v>
      </c>
      <c r="C13" s="687" t="s">
        <v>301</v>
      </c>
      <c r="D13" s="7"/>
      <c r="E13" s="7" t="s">
        <v>11</v>
      </c>
      <c r="F13" s="8" t="s">
        <v>972</v>
      </c>
      <c r="G13" s="124" t="s">
        <v>13</v>
      </c>
      <c r="H13" s="674" t="s">
        <v>987</v>
      </c>
      <c r="L13" s="22" t="s">
        <v>309</v>
      </c>
      <c r="M13" s="690" t="s">
        <v>301</v>
      </c>
    </row>
    <row r="14" spans="1:13" x14ac:dyDescent="0.25">
      <c r="A14" s="6" t="s">
        <v>986</v>
      </c>
      <c r="B14" s="686">
        <v>12.5</v>
      </c>
      <c r="C14" s="687">
        <v>12.5</v>
      </c>
      <c r="D14" s="7">
        <f t="shared" si="0"/>
        <v>0</v>
      </c>
      <c r="E14" s="7" t="s">
        <v>11</v>
      </c>
      <c r="F14" s="8" t="s">
        <v>972</v>
      </c>
      <c r="G14" s="124" t="s">
        <v>13</v>
      </c>
      <c r="L14" s="22" t="s">
        <v>309</v>
      </c>
      <c r="M14" s="689">
        <v>12.5</v>
      </c>
    </row>
    <row r="15" spans="1:13" x14ac:dyDescent="0.25">
      <c r="A15" s="6" t="s">
        <v>988</v>
      </c>
      <c r="B15" s="686">
        <v>5</v>
      </c>
      <c r="C15" s="687">
        <v>5</v>
      </c>
      <c r="D15" s="7">
        <f t="shared" si="0"/>
        <v>0</v>
      </c>
      <c r="E15" s="7" t="s">
        <v>11</v>
      </c>
      <c r="F15" s="8" t="s">
        <v>972</v>
      </c>
      <c r="G15" s="124" t="s">
        <v>13</v>
      </c>
      <c r="H15" s="674" t="s">
        <v>989</v>
      </c>
      <c r="L15" s="22" t="s">
        <v>309</v>
      </c>
      <c r="M15" s="689">
        <v>5</v>
      </c>
    </row>
    <row r="16" spans="1:13" x14ac:dyDescent="0.25">
      <c r="A16" s="6" t="s">
        <v>990</v>
      </c>
      <c r="B16" s="686">
        <v>22</v>
      </c>
      <c r="C16" s="687">
        <v>23</v>
      </c>
      <c r="D16" s="7">
        <f t="shared" si="0"/>
        <v>4.5454545454545456E-2</v>
      </c>
      <c r="E16" s="7" t="s">
        <v>11</v>
      </c>
      <c r="F16" s="8" t="s">
        <v>972</v>
      </c>
      <c r="G16" s="124" t="s">
        <v>13</v>
      </c>
      <c r="H16" s="674" t="s">
        <v>982</v>
      </c>
      <c r="L16" s="22" t="s">
        <v>309</v>
      </c>
      <c r="M16" s="689">
        <v>22</v>
      </c>
    </row>
    <row r="17" spans="1:13" x14ac:dyDescent="0.25">
      <c r="A17" s="6" t="s">
        <v>991</v>
      </c>
      <c r="B17" s="686">
        <v>14</v>
      </c>
      <c r="C17" s="687">
        <v>15</v>
      </c>
      <c r="D17" s="7">
        <f t="shared" si="0"/>
        <v>7.1428571428571425E-2</v>
      </c>
      <c r="E17" s="7" t="s">
        <v>11</v>
      </c>
      <c r="F17" s="8" t="s">
        <v>972</v>
      </c>
      <c r="G17" s="124" t="s">
        <v>13</v>
      </c>
      <c r="H17" s="674" t="s">
        <v>982</v>
      </c>
      <c r="L17" s="22" t="s">
        <v>309</v>
      </c>
      <c r="M17" s="689">
        <v>14</v>
      </c>
    </row>
    <row r="18" spans="1:13" x14ac:dyDescent="0.25">
      <c r="A18" s="6" t="s">
        <v>992</v>
      </c>
      <c r="B18" s="686" t="s">
        <v>301</v>
      </c>
      <c r="C18" s="687" t="s">
        <v>301</v>
      </c>
      <c r="D18" s="7" t="s">
        <v>71</v>
      </c>
      <c r="E18" s="691" t="s">
        <v>71</v>
      </c>
      <c r="F18" s="8" t="s">
        <v>972</v>
      </c>
      <c r="G18" s="124" t="s">
        <v>13</v>
      </c>
      <c r="L18" s="22" t="s">
        <v>301</v>
      </c>
      <c r="M18" s="690" t="s">
        <v>301</v>
      </c>
    </row>
    <row r="19" spans="1:13" x14ac:dyDescent="0.25">
      <c r="A19" s="6" t="s">
        <v>993</v>
      </c>
      <c r="B19" s="686" t="s">
        <v>301</v>
      </c>
      <c r="C19" s="687" t="s">
        <v>301</v>
      </c>
      <c r="D19" s="7" t="s">
        <v>71</v>
      </c>
      <c r="E19" s="691" t="s">
        <v>71</v>
      </c>
      <c r="F19" s="8" t="s">
        <v>972</v>
      </c>
      <c r="G19" s="124" t="s">
        <v>13</v>
      </c>
      <c r="L19" s="22" t="s">
        <v>301</v>
      </c>
      <c r="M19" s="690" t="s">
        <v>301</v>
      </c>
    </row>
    <row r="20" spans="1:13" x14ac:dyDescent="0.25">
      <c r="A20" s="6" t="s">
        <v>994</v>
      </c>
      <c r="B20" s="686" t="s">
        <v>301</v>
      </c>
      <c r="C20" s="687" t="s">
        <v>301</v>
      </c>
      <c r="D20" s="7" t="s">
        <v>71</v>
      </c>
      <c r="E20" s="691" t="s">
        <v>71</v>
      </c>
      <c r="F20" s="8" t="s">
        <v>972</v>
      </c>
      <c r="G20" s="124" t="s">
        <v>13</v>
      </c>
      <c r="L20" s="22" t="s">
        <v>301</v>
      </c>
      <c r="M20" s="690" t="s">
        <v>301</v>
      </c>
    </row>
    <row r="21" spans="1:13" x14ac:dyDescent="0.25">
      <c r="A21" s="6" t="s">
        <v>995</v>
      </c>
      <c r="B21" s="686">
        <v>8.3000000000000007</v>
      </c>
      <c r="C21" s="687">
        <v>9</v>
      </c>
      <c r="D21" s="7">
        <f t="shared" si="0"/>
        <v>8.4337349397590272E-2</v>
      </c>
      <c r="E21" s="7" t="s">
        <v>11</v>
      </c>
      <c r="F21" s="8" t="s">
        <v>972</v>
      </c>
      <c r="G21" s="124" t="s">
        <v>13</v>
      </c>
      <c r="L21" s="688">
        <v>7.5</v>
      </c>
      <c r="M21" s="689">
        <v>8.3000000000000007</v>
      </c>
    </row>
    <row r="22" spans="1:13" x14ac:dyDescent="0.25">
      <c r="A22" s="6" t="s">
        <v>996</v>
      </c>
      <c r="B22" s="686">
        <v>4</v>
      </c>
      <c r="C22" s="687">
        <v>5</v>
      </c>
      <c r="D22" s="7">
        <f t="shared" si="0"/>
        <v>0.25</v>
      </c>
      <c r="E22" s="7" t="s">
        <v>11</v>
      </c>
      <c r="F22" s="8" t="s">
        <v>972</v>
      </c>
      <c r="G22" s="124" t="s">
        <v>13</v>
      </c>
      <c r="L22" s="688">
        <v>3.5</v>
      </c>
      <c r="M22" s="689">
        <v>4</v>
      </c>
    </row>
    <row r="23" spans="1:13" x14ac:dyDescent="0.25">
      <c r="A23" s="6" t="s">
        <v>997</v>
      </c>
      <c r="B23" s="686">
        <v>2.5</v>
      </c>
      <c r="C23" s="687">
        <v>2.5</v>
      </c>
      <c r="D23" s="7">
        <f t="shared" si="0"/>
        <v>0</v>
      </c>
      <c r="E23" s="7" t="s">
        <v>11</v>
      </c>
      <c r="F23" s="8" t="s">
        <v>972</v>
      </c>
      <c r="G23" s="124" t="s">
        <v>13</v>
      </c>
      <c r="L23" s="688">
        <v>2</v>
      </c>
      <c r="M23" s="689">
        <v>2.5</v>
      </c>
    </row>
    <row r="24" spans="1:13" x14ac:dyDescent="0.25">
      <c r="A24" s="6" t="s">
        <v>998</v>
      </c>
      <c r="B24" s="686">
        <v>1</v>
      </c>
      <c r="C24" s="687">
        <v>1</v>
      </c>
      <c r="D24" s="7">
        <f t="shared" si="0"/>
        <v>0</v>
      </c>
      <c r="E24" s="7" t="s">
        <v>11</v>
      </c>
      <c r="F24" s="8" t="s">
        <v>972</v>
      </c>
      <c r="G24" s="124" t="s">
        <v>13</v>
      </c>
      <c r="L24" s="688">
        <v>1</v>
      </c>
      <c r="M24" s="689">
        <v>1</v>
      </c>
    </row>
    <row r="25" spans="1:13" x14ac:dyDescent="0.25">
      <c r="A25" s="6" t="s">
        <v>999</v>
      </c>
      <c r="B25" s="686">
        <v>1</v>
      </c>
      <c r="C25" s="687" t="s">
        <v>301</v>
      </c>
      <c r="D25" s="7" t="s">
        <v>71</v>
      </c>
      <c r="E25" s="7" t="s">
        <v>11</v>
      </c>
      <c r="F25" s="8" t="s">
        <v>972</v>
      </c>
      <c r="G25" s="124" t="s">
        <v>13</v>
      </c>
      <c r="L25" s="688">
        <v>1</v>
      </c>
      <c r="M25" s="689">
        <v>1</v>
      </c>
    </row>
    <row r="26" spans="1:13" x14ac:dyDescent="0.25">
      <c r="A26" s="6" t="s">
        <v>1000</v>
      </c>
      <c r="B26" s="686">
        <v>8.5</v>
      </c>
      <c r="C26" s="687">
        <v>9</v>
      </c>
      <c r="D26" s="7">
        <f t="shared" si="0"/>
        <v>5.8823529411764705E-2</v>
      </c>
      <c r="E26" s="7" t="s">
        <v>11</v>
      </c>
      <c r="F26" s="8" t="s">
        <v>972</v>
      </c>
      <c r="G26" s="124" t="s">
        <v>13</v>
      </c>
      <c r="L26" s="688">
        <v>8.5</v>
      </c>
      <c r="M26" s="689">
        <v>8.5</v>
      </c>
    </row>
    <row r="27" spans="1:13" x14ac:dyDescent="0.25">
      <c r="A27" s="6" t="s">
        <v>1001</v>
      </c>
      <c r="B27" s="686">
        <v>5</v>
      </c>
      <c r="C27" s="687">
        <v>5</v>
      </c>
      <c r="D27" s="7">
        <f t="shared" si="0"/>
        <v>0</v>
      </c>
      <c r="E27" s="7" t="s">
        <v>11</v>
      </c>
      <c r="F27" s="8" t="s">
        <v>972</v>
      </c>
      <c r="G27" s="124" t="s">
        <v>13</v>
      </c>
      <c r="L27" s="688">
        <v>4.4000000000000004</v>
      </c>
      <c r="M27" s="689">
        <v>5</v>
      </c>
    </row>
    <row r="28" spans="1:13" x14ac:dyDescent="0.25">
      <c r="A28" s="6" t="s">
        <v>1002</v>
      </c>
      <c r="B28" s="686">
        <v>5</v>
      </c>
      <c r="C28" s="687">
        <v>5</v>
      </c>
      <c r="D28" s="7">
        <f t="shared" si="0"/>
        <v>0</v>
      </c>
      <c r="E28" s="7" t="s">
        <v>11</v>
      </c>
      <c r="F28" s="8" t="s">
        <v>972</v>
      </c>
      <c r="G28" s="124" t="s">
        <v>13</v>
      </c>
      <c r="H28" s="674" t="s">
        <v>1003</v>
      </c>
      <c r="L28" s="688">
        <v>4.4000000000000004</v>
      </c>
      <c r="M28" s="689">
        <v>5</v>
      </c>
    </row>
    <row r="29" spans="1:13" x14ac:dyDescent="0.25">
      <c r="A29" s="6" t="s">
        <v>1004</v>
      </c>
      <c r="B29" s="686">
        <v>9</v>
      </c>
      <c r="C29" s="687">
        <v>9</v>
      </c>
      <c r="D29" s="7">
        <f t="shared" si="0"/>
        <v>0</v>
      </c>
      <c r="E29" s="7" t="s">
        <v>11</v>
      </c>
      <c r="F29" s="8" t="s">
        <v>972</v>
      </c>
      <c r="G29" s="124" t="s">
        <v>13</v>
      </c>
      <c r="L29" s="688">
        <v>8.5</v>
      </c>
      <c r="M29" s="689">
        <v>9</v>
      </c>
    </row>
    <row r="30" spans="1:13" x14ac:dyDescent="0.25">
      <c r="A30" s="6" t="s">
        <v>1005</v>
      </c>
      <c r="B30" s="686">
        <v>5.25</v>
      </c>
      <c r="C30" s="687">
        <v>5.5</v>
      </c>
      <c r="D30" s="7">
        <f t="shared" si="0"/>
        <v>4.7619047619047616E-2</v>
      </c>
      <c r="E30" s="7" t="s">
        <v>11</v>
      </c>
      <c r="F30" s="8" t="s">
        <v>972</v>
      </c>
      <c r="G30" s="124" t="s">
        <v>13</v>
      </c>
      <c r="L30" s="688">
        <v>4.4000000000000004</v>
      </c>
      <c r="M30" s="689">
        <v>5.25</v>
      </c>
    </row>
    <row r="31" spans="1:13" x14ac:dyDescent="0.25">
      <c r="A31" s="6" t="s">
        <v>1006</v>
      </c>
      <c r="B31" s="686">
        <v>5.25</v>
      </c>
      <c r="C31" s="687">
        <v>5.5</v>
      </c>
      <c r="D31" s="7">
        <f t="shared" si="0"/>
        <v>4.7619047619047616E-2</v>
      </c>
      <c r="E31" s="7" t="s">
        <v>11</v>
      </c>
      <c r="F31" s="8" t="s">
        <v>972</v>
      </c>
      <c r="G31" s="124" t="s">
        <v>13</v>
      </c>
      <c r="H31" s="674" t="s">
        <v>1003</v>
      </c>
      <c r="L31" s="688">
        <v>4.4000000000000004</v>
      </c>
      <c r="M31" s="689">
        <v>5.25</v>
      </c>
    </row>
    <row r="32" spans="1:13" x14ac:dyDescent="0.25">
      <c r="A32" s="6" t="s">
        <v>1007</v>
      </c>
      <c r="B32" s="686">
        <v>12</v>
      </c>
      <c r="C32" s="687">
        <v>12</v>
      </c>
      <c r="D32" s="7">
        <f t="shared" si="0"/>
        <v>0</v>
      </c>
      <c r="E32" s="7" t="s">
        <v>11</v>
      </c>
      <c r="F32" s="8" t="s">
        <v>972</v>
      </c>
      <c r="G32" s="124" t="s">
        <v>13</v>
      </c>
      <c r="L32" s="688">
        <v>11.3</v>
      </c>
      <c r="M32" s="689">
        <v>12</v>
      </c>
    </row>
    <row r="33" spans="1:13" x14ac:dyDescent="0.25">
      <c r="A33" s="6" t="s">
        <v>1008</v>
      </c>
      <c r="B33" s="686">
        <v>7</v>
      </c>
      <c r="C33" s="687">
        <v>7</v>
      </c>
      <c r="D33" s="7">
        <f t="shared" si="0"/>
        <v>0</v>
      </c>
      <c r="E33" s="7" t="s">
        <v>11</v>
      </c>
      <c r="F33" s="8" t="s">
        <v>972</v>
      </c>
      <c r="G33" s="124" t="s">
        <v>13</v>
      </c>
      <c r="L33" s="688">
        <v>5.9</v>
      </c>
      <c r="M33" s="689">
        <v>7</v>
      </c>
    </row>
    <row r="34" spans="1:13" x14ac:dyDescent="0.25">
      <c r="A34" s="6" t="s">
        <v>1009</v>
      </c>
      <c r="B34" s="686">
        <v>7</v>
      </c>
      <c r="C34" s="687">
        <v>7</v>
      </c>
      <c r="D34" s="7">
        <f t="shared" si="0"/>
        <v>0</v>
      </c>
      <c r="E34" s="7" t="s">
        <v>11</v>
      </c>
      <c r="F34" s="8" t="s">
        <v>972</v>
      </c>
      <c r="G34" s="124" t="s">
        <v>13</v>
      </c>
      <c r="H34" s="674" t="s">
        <v>1003</v>
      </c>
      <c r="L34" s="688">
        <v>5.9</v>
      </c>
      <c r="M34" s="689">
        <v>7</v>
      </c>
    </row>
    <row r="35" spans="1:13" x14ac:dyDescent="0.25">
      <c r="A35" s="6" t="s">
        <v>1010</v>
      </c>
      <c r="B35" s="686">
        <v>6</v>
      </c>
      <c r="C35" s="687">
        <v>6.5</v>
      </c>
      <c r="D35" s="7">
        <f t="shared" si="0"/>
        <v>8.3333333333333329E-2</v>
      </c>
      <c r="E35" s="7" t="s">
        <v>11</v>
      </c>
      <c r="F35" s="8" t="s">
        <v>972</v>
      </c>
      <c r="G35" s="124" t="s">
        <v>13</v>
      </c>
      <c r="L35" s="688">
        <v>5.5</v>
      </c>
      <c r="M35" s="689">
        <v>6</v>
      </c>
    </row>
    <row r="36" spans="1:13" x14ac:dyDescent="0.25">
      <c r="A36" s="6" t="s">
        <v>1011</v>
      </c>
      <c r="B36" s="686">
        <v>3.3</v>
      </c>
      <c r="C36" s="687">
        <v>3.5</v>
      </c>
      <c r="D36" s="7">
        <f t="shared" si="0"/>
        <v>6.0606060606060663E-2</v>
      </c>
      <c r="E36" s="7" t="s">
        <v>11</v>
      </c>
      <c r="F36" s="8" t="s">
        <v>972</v>
      </c>
      <c r="G36" s="124" t="s">
        <v>13</v>
      </c>
      <c r="L36" s="688">
        <v>3</v>
      </c>
      <c r="M36" s="689">
        <v>3.3</v>
      </c>
    </row>
    <row r="37" spans="1:13" x14ac:dyDescent="0.25">
      <c r="A37" s="6" t="s">
        <v>1012</v>
      </c>
      <c r="B37" s="686">
        <v>3.3</v>
      </c>
      <c r="C37" s="687">
        <v>3.5</v>
      </c>
      <c r="D37" s="7">
        <f t="shared" si="0"/>
        <v>6.0606060606060663E-2</v>
      </c>
      <c r="E37" s="7" t="s">
        <v>11</v>
      </c>
      <c r="F37" s="8" t="s">
        <v>972</v>
      </c>
      <c r="G37" s="124" t="s">
        <v>13</v>
      </c>
      <c r="H37" s="674" t="s">
        <v>1003</v>
      </c>
      <c r="L37" s="688">
        <v>3</v>
      </c>
      <c r="M37" s="689">
        <v>3.3</v>
      </c>
    </row>
    <row r="38" spans="1:13" x14ac:dyDescent="0.25">
      <c r="A38" s="6" t="s">
        <v>1013</v>
      </c>
      <c r="B38" s="686">
        <v>8.5</v>
      </c>
      <c r="C38" s="687">
        <v>9</v>
      </c>
      <c r="D38" s="7">
        <f t="shared" si="0"/>
        <v>5.8823529411764705E-2</v>
      </c>
      <c r="E38" s="7" t="s">
        <v>11</v>
      </c>
      <c r="F38" s="8" t="s">
        <v>972</v>
      </c>
      <c r="G38" s="124" t="s">
        <v>13</v>
      </c>
      <c r="L38" s="688">
        <v>8.5</v>
      </c>
      <c r="M38" s="689">
        <v>8.5</v>
      </c>
    </row>
    <row r="39" spans="1:13" x14ac:dyDescent="0.25">
      <c r="A39" s="6" t="s">
        <v>1014</v>
      </c>
      <c r="B39" s="686">
        <v>5</v>
      </c>
      <c r="C39" s="687">
        <v>5</v>
      </c>
      <c r="D39" s="7">
        <f t="shared" si="0"/>
        <v>0</v>
      </c>
      <c r="E39" s="7" t="s">
        <v>11</v>
      </c>
      <c r="F39" s="8" t="s">
        <v>972</v>
      </c>
      <c r="G39" s="124" t="s">
        <v>13</v>
      </c>
      <c r="L39" s="688">
        <v>4.4000000000000004</v>
      </c>
      <c r="M39" s="689">
        <v>5</v>
      </c>
    </row>
    <row r="40" spans="1:13" x14ac:dyDescent="0.25">
      <c r="A40" s="6" t="s">
        <v>1015</v>
      </c>
      <c r="B40" s="686">
        <v>5</v>
      </c>
      <c r="C40" s="687">
        <v>5</v>
      </c>
      <c r="D40" s="7">
        <f t="shared" si="0"/>
        <v>0</v>
      </c>
      <c r="E40" s="7" t="s">
        <v>11</v>
      </c>
      <c r="F40" s="8" t="s">
        <v>972</v>
      </c>
      <c r="G40" s="124" t="s">
        <v>13</v>
      </c>
      <c r="H40" s="674" t="s">
        <v>1003</v>
      </c>
      <c r="L40" s="688">
        <v>4.4000000000000004</v>
      </c>
      <c r="M40" s="689">
        <v>5</v>
      </c>
    </row>
    <row r="41" spans="1:13" x14ac:dyDescent="0.25">
      <c r="A41" s="6" t="s">
        <v>1016</v>
      </c>
      <c r="B41" s="686">
        <v>39</v>
      </c>
      <c r="C41" s="687">
        <v>40</v>
      </c>
      <c r="D41" s="7">
        <f t="shared" si="0"/>
        <v>2.564102564102564E-2</v>
      </c>
      <c r="E41" s="7" t="s">
        <v>11</v>
      </c>
      <c r="F41" s="8" t="s">
        <v>972</v>
      </c>
      <c r="G41" s="124" t="s">
        <v>13</v>
      </c>
      <c r="H41" s="674" t="s">
        <v>1017</v>
      </c>
      <c r="L41" s="688">
        <v>36</v>
      </c>
      <c r="M41" s="689">
        <v>39</v>
      </c>
    </row>
    <row r="42" spans="1:13" x14ac:dyDescent="0.25">
      <c r="A42" s="6" t="s">
        <v>1018</v>
      </c>
      <c r="B42" s="686">
        <v>24</v>
      </c>
      <c r="C42" s="687">
        <v>25</v>
      </c>
      <c r="D42" s="7">
        <f t="shared" si="0"/>
        <v>4.1666666666666664E-2</v>
      </c>
      <c r="E42" s="7" t="s">
        <v>11</v>
      </c>
      <c r="F42" s="8" t="s">
        <v>972</v>
      </c>
      <c r="G42" s="124" t="s">
        <v>13</v>
      </c>
      <c r="L42" s="688">
        <v>21</v>
      </c>
      <c r="M42" s="689">
        <v>24</v>
      </c>
    </row>
    <row r="43" spans="1:13" x14ac:dyDescent="0.25">
      <c r="A43" s="6" t="s">
        <v>1019</v>
      </c>
      <c r="B43" s="686">
        <v>24</v>
      </c>
      <c r="C43" s="687">
        <v>25</v>
      </c>
      <c r="D43" s="7">
        <f t="shared" si="0"/>
        <v>4.1666666666666664E-2</v>
      </c>
      <c r="E43" s="7" t="s">
        <v>11</v>
      </c>
      <c r="F43" s="8" t="s">
        <v>972</v>
      </c>
      <c r="G43" s="124" t="s">
        <v>13</v>
      </c>
      <c r="H43" s="674" t="s">
        <v>1003</v>
      </c>
      <c r="L43" s="688">
        <v>21</v>
      </c>
      <c r="M43" s="689">
        <v>24</v>
      </c>
    </row>
    <row r="44" spans="1:13" x14ac:dyDescent="0.25">
      <c r="A44" s="6" t="s">
        <v>1020</v>
      </c>
      <c r="B44" s="686">
        <v>21</v>
      </c>
      <c r="C44" s="687">
        <v>22</v>
      </c>
      <c r="D44" s="7">
        <f t="shared" si="0"/>
        <v>4.7619047619047616E-2</v>
      </c>
      <c r="E44" s="7" t="s">
        <v>11</v>
      </c>
      <c r="F44" s="8" t="s">
        <v>972</v>
      </c>
      <c r="G44" s="124" t="s">
        <v>13</v>
      </c>
      <c r="H44" s="674" t="s">
        <v>1017</v>
      </c>
      <c r="L44" s="688">
        <v>19</v>
      </c>
      <c r="M44" s="689">
        <v>21</v>
      </c>
    </row>
    <row r="45" spans="1:13" x14ac:dyDescent="0.25">
      <c r="A45" s="6" t="s">
        <v>1021</v>
      </c>
      <c r="B45" s="686">
        <v>13</v>
      </c>
      <c r="C45" s="687">
        <v>14</v>
      </c>
      <c r="D45" s="7">
        <f t="shared" si="0"/>
        <v>7.6923076923076927E-2</v>
      </c>
      <c r="E45" s="7" t="s">
        <v>11</v>
      </c>
      <c r="F45" s="8" t="s">
        <v>972</v>
      </c>
      <c r="G45" s="124" t="s">
        <v>13</v>
      </c>
      <c r="L45" s="688">
        <v>11.5</v>
      </c>
      <c r="M45" s="689">
        <v>13</v>
      </c>
    </row>
    <row r="46" spans="1:13" x14ac:dyDescent="0.25">
      <c r="A46" s="6" t="s">
        <v>1022</v>
      </c>
      <c r="B46" s="686">
        <v>13</v>
      </c>
      <c r="C46" s="687">
        <v>14</v>
      </c>
      <c r="D46" s="7">
        <f t="shared" si="0"/>
        <v>7.6923076923076927E-2</v>
      </c>
      <c r="E46" s="7" t="s">
        <v>11</v>
      </c>
      <c r="F46" s="8" t="s">
        <v>972</v>
      </c>
      <c r="G46" s="124" t="s">
        <v>13</v>
      </c>
      <c r="H46" s="674" t="s">
        <v>1003</v>
      </c>
      <c r="L46" s="688">
        <v>11.5</v>
      </c>
      <c r="M46" s="689">
        <v>13</v>
      </c>
    </row>
    <row r="47" spans="1:13" x14ac:dyDescent="0.25">
      <c r="A47" s="6" t="s">
        <v>1023</v>
      </c>
      <c r="B47" s="686">
        <v>39</v>
      </c>
      <c r="C47" s="687">
        <v>40</v>
      </c>
      <c r="D47" s="7">
        <f t="shared" si="0"/>
        <v>2.564102564102564E-2</v>
      </c>
      <c r="E47" s="7" t="s">
        <v>11</v>
      </c>
      <c r="F47" s="8" t="s">
        <v>972</v>
      </c>
      <c r="G47" s="124" t="s">
        <v>13</v>
      </c>
      <c r="L47" s="688">
        <v>36</v>
      </c>
      <c r="M47" s="689">
        <v>39</v>
      </c>
    </row>
    <row r="48" spans="1:13" x14ac:dyDescent="0.25">
      <c r="A48" s="6" t="s">
        <v>1024</v>
      </c>
      <c r="B48" s="686">
        <v>24</v>
      </c>
      <c r="C48" s="687">
        <v>25</v>
      </c>
      <c r="D48" s="7">
        <f t="shared" si="0"/>
        <v>4.1666666666666664E-2</v>
      </c>
      <c r="E48" s="7" t="s">
        <v>11</v>
      </c>
      <c r="F48" s="8" t="s">
        <v>972</v>
      </c>
      <c r="G48" s="124" t="s">
        <v>13</v>
      </c>
      <c r="L48" s="688">
        <v>21</v>
      </c>
      <c r="M48" s="689">
        <v>24</v>
      </c>
    </row>
    <row r="49" spans="1:13" x14ac:dyDescent="0.25">
      <c r="A49" s="6" t="s">
        <v>1025</v>
      </c>
      <c r="B49" s="686">
        <v>24</v>
      </c>
      <c r="C49" s="687">
        <v>25</v>
      </c>
      <c r="D49" s="7">
        <f t="shared" si="0"/>
        <v>4.1666666666666664E-2</v>
      </c>
      <c r="E49" s="7" t="s">
        <v>11</v>
      </c>
      <c r="F49" s="8" t="s">
        <v>972</v>
      </c>
      <c r="G49" s="124" t="s">
        <v>13</v>
      </c>
      <c r="H49" s="674" t="s">
        <v>1003</v>
      </c>
      <c r="L49" s="688">
        <v>21</v>
      </c>
      <c r="M49" s="689">
        <v>24</v>
      </c>
    </row>
    <row r="50" spans="1:13" x14ac:dyDescent="0.25">
      <c r="A50" s="6" t="s">
        <v>1026</v>
      </c>
      <c r="B50" s="686">
        <v>39</v>
      </c>
      <c r="C50" s="687">
        <v>40</v>
      </c>
      <c r="D50" s="7">
        <f t="shared" si="0"/>
        <v>2.564102564102564E-2</v>
      </c>
      <c r="E50" s="7" t="s">
        <v>11</v>
      </c>
      <c r="F50" s="8" t="s">
        <v>972</v>
      </c>
      <c r="G50" s="124" t="s">
        <v>13</v>
      </c>
      <c r="L50" s="688">
        <v>36</v>
      </c>
      <c r="M50" s="689">
        <v>39</v>
      </c>
    </row>
    <row r="51" spans="1:13" x14ac:dyDescent="0.25">
      <c r="A51" s="6" t="s">
        <v>1027</v>
      </c>
      <c r="B51" s="686">
        <v>24</v>
      </c>
      <c r="C51" s="687">
        <v>25</v>
      </c>
      <c r="D51" s="7">
        <f t="shared" si="0"/>
        <v>4.1666666666666664E-2</v>
      </c>
      <c r="E51" s="7" t="s">
        <v>11</v>
      </c>
      <c r="F51" s="8" t="s">
        <v>972</v>
      </c>
      <c r="G51" s="124" t="s">
        <v>13</v>
      </c>
      <c r="L51" s="688">
        <v>21</v>
      </c>
      <c r="M51" s="689">
        <v>24</v>
      </c>
    </row>
    <row r="52" spans="1:13" x14ac:dyDescent="0.25">
      <c r="A52" s="6" t="s">
        <v>1028</v>
      </c>
      <c r="B52" s="686">
        <v>24</v>
      </c>
      <c r="C52" s="687">
        <v>25</v>
      </c>
      <c r="D52" s="7">
        <f t="shared" si="0"/>
        <v>4.1666666666666664E-2</v>
      </c>
      <c r="E52" s="7" t="s">
        <v>11</v>
      </c>
      <c r="F52" s="8" t="s">
        <v>972</v>
      </c>
      <c r="G52" s="124" t="s">
        <v>13</v>
      </c>
      <c r="H52" s="674" t="s">
        <v>1003</v>
      </c>
      <c r="L52" s="688">
        <v>21</v>
      </c>
      <c r="M52" s="689">
        <v>24</v>
      </c>
    </row>
    <row r="53" spans="1:13" x14ac:dyDescent="0.25">
      <c r="A53" s="6" t="s">
        <v>1029</v>
      </c>
      <c r="B53" s="686">
        <v>10</v>
      </c>
      <c r="C53" s="687">
        <v>15</v>
      </c>
      <c r="D53" s="7">
        <f t="shared" si="0"/>
        <v>0.5</v>
      </c>
      <c r="E53" s="7" t="s">
        <v>11</v>
      </c>
      <c r="F53" s="8" t="s">
        <v>972</v>
      </c>
      <c r="G53" s="124" t="s">
        <v>13</v>
      </c>
      <c r="H53" s="674" t="s">
        <v>1030</v>
      </c>
      <c r="L53" s="688">
        <v>5</v>
      </c>
      <c r="M53" s="689">
        <v>10</v>
      </c>
    </row>
    <row r="54" spans="1:13" x14ac:dyDescent="0.25">
      <c r="A54" s="6" t="s">
        <v>1031</v>
      </c>
      <c r="B54" s="686" t="s">
        <v>301</v>
      </c>
      <c r="C54" s="687" t="s">
        <v>301</v>
      </c>
      <c r="D54" s="7" t="s">
        <v>71</v>
      </c>
      <c r="E54" s="7" t="s">
        <v>11</v>
      </c>
      <c r="F54" s="692" t="s">
        <v>71</v>
      </c>
      <c r="G54" s="124" t="s">
        <v>13</v>
      </c>
      <c r="H54" s="674" t="s">
        <v>1030</v>
      </c>
      <c r="L54" s="22" t="s">
        <v>301</v>
      </c>
      <c r="M54" s="690" t="s">
        <v>301</v>
      </c>
    </row>
    <row r="55" spans="1:13" x14ac:dyDescent="0.25">
      <c r="A55" s="6" t="s">
        <v>1032</v>
      </c>
      <c r="B55" s="686" t="s">
        <v>301</v>
      </c>
      <c r="C55" s="687" t="s">
        <v>301</v>
      </c>
      <c r="D55" s="7" t="s">
        <v>71</v>
      </c>
      <c r="E55" s="7" t="s">
        <v>11</v>
      </c>
      <c r="F55" s="692" t="s">
        <v>71</v>
      </c>
      <c r="G55" s="124" t="s">
        <v>13</v>
      </c>
      <c r="L55" s="22" t="s">
        <v>301</v>
      </c>
      <c r="M55" s="690" t="s">
        <v>301</v>
      </c>
    </row>
    <row r="56" spans="1:13" x14ac:dyDescent="0.25">
      <c r="A56" s="6" t="s">
        <v>1033</v>
      </c>
      <c r="B56" s="686">
        <v>3.3</v>
      </c>
      <c r="C56" s="687">
        <v>4</v>
      </c>
      <c r="D56" s="7">
        <f t="shared" si="0"/>
        <v>0.21212121212121218</v>
      </c>
      <c r="E56" s="7" t="s">
        <v>11</v>
      </c>
      <c r="F56" s="8" t="s">
        <v>972</v>
      </c>
      <c r="G56" s="124" t="s">
        <v>13</v>
      </c>
      <c r="H56" s="674" t="s">
        <v>1034</v>
      </c>
      <c r="L56" s="688">
        <v>3</v>
      </c>
      <c r="M56" s="689">
        <v>3.3</v>
      </c>
    </row>
    <row r="57" spans="1:13" x14ac:dyDescent="0.25">
      <c r="A57" s="6" t="s">
        <v>1035</v>
      </c>
      <c r="B57" s="686">
        <v>85</v>
      </c>
      <c r="C57" s="687">
        <v>90</v>
      </c>
      <c r="D57" s="7">
        <f t="shared" si="0"/>
        <v>5.8823529411764705E-2</v>
      </c>
      <c r="E57" s="7" t="s">
        <v>1036</v>
      </c>
      <c r="F57" s="8" t="s">
        <v>1037</v>
      </c>
      <c r="G57" s="124" t="s">
        <v>13</v>
      </c>
      <c r="H57" s="674" t="s">
        <v>1038</v>
      </c>
      <c r="L57" s="688">
        <v>80</v>
      </c>
      <c r="M57" s="689">
        <v>85</v>
      </c>
    </row>
    <row r="58" spans="1:13" x14ac:dyDescent="0.25">
      <c r="A58" s="6" t="s">
        <v>1039</v>
      </c>
      <c r="B58" s="686">
        <v>85</v>
      </c>
      <c r="C58" s="687">
        <v>90</v>
      </c>
      <c r="D58" s="7">
        <f t="shared" si="0"/>
        <v>5.8823529411764705E-2</v>
      </c>
      <c r="E58" s="7" t="s">
        <v>1036</v>
      </c>
      <c r="F58" s="8" t="s">
        <v>1037</v>
      </c>
      <c r="G58" s="124" t="s">
        <v>13</v>
      </c>
      <c r="H58" s="674" t="s">
        <v>1038</v>
      </c>
      <c r="L58" s="688">
        <v>80</v>
      </c>
      <c r="M58" s="689">
        <v>85</v>
      </c>
    </row>
    <row r="59" spans="1:13" x14ac:dyDescent="0.25">
      <c r="A59" s="6" t="s">
        <v>1040</v>
      </c>
      <c r="B59" s="686">
        <v>110</v>
      </c>
      <c r="C59" s="687">
        <v>110</v>
      </c>
      <c r="D59" s="7">
        <f t="shared" si="0"/>
        <v>0</v>
      </c>
      <c r="E59" s="7" t="s">
        <v>1036</v>
      </c>
      <c r="F59" s="8" t="s">
        <v>1037</v>
      </c>
      <c r="G59" s="124" t="s">
        <v>13</v>
      </c>
      <c r="H59" s="674" t="s">
        <v>1038</v>
      </c>
      <c r="L59" s="688">
        <v>100</v>
      </c>
      <c r="M59" s="689">
        <v>110</v>
      </c>
    </row>
    <row r="60" spans="1:13" x14ac:dyDescent="0.25">
      <c r="A60" s="6" t="s">
        <v>1041</v>
      </c>
      <c r="B60" s="686">
        <v>85</v>
      </c>
      <c r="C60" s="687">
        <v>90</v>
      </c>
      <c r="D60" s="7">
        <f t="shared" si="0"/>
        <v>5.8823529411764705E-2</v>
      </c>
      <c r="E60" s="7" t="s">
        <v>1036</v>
      </c>
      <c r="F60" s="8" t="s">
        <v>1037</v>
      </c>
      <c r="G60" s="124" t="s">
        <v>13</v>
      </c>
      <c r="H60" s="674" t="s">
        <v>1038</v>
      </c>
      <c r="L60" s="688">
        <v>80</v>
      </c>
      <c r="M60" s="689">
        <v>85</v>
      </c>
    </row>
    <row r="61" spans="1:13" x14ac:dyDescent="0.25">
      <c r="A61" s="6" t="s">
        <v>1042</v>
      </c>
      <c r="B61" s="686">
        <v>35</v>
      </c>
      <c r="C61" s="687">
        <v>35</v>
      </c>
      <c r="D61" s="7">
        <f t="shared" si="0"/>
        <v>0</v>
      </c>
      <c r="E61" s="7" t="s">
        <v>11</v>
      </c>
      <c r="F61" s="8" t="s">
        <v>1037</v>
      </c>
      <c r="G61" s="124" t="s">
        <v>13</v>
      </c>
      <c r="L61" s="688">
        <v>30</v>
      </c>
      <c r="M61" s="689">
        <v>35</v>
      </c>
    </row>
    <row r="62" spans="1:13" x14ac:dyDescent="0.25">
      <c r="A62" s="6" t="s">
        <v>1043</v>
      </c>
      <c r="B62" s="686">
        <v>5</v>
      </c>
      <c r="C62" s="687">
        <v>5</v>
      </c>
      <c r="D62" s="7">
        <f t="shared" si="0"/>
        <v>0</v>
      </c>
      <c r="E62" s="7" t="s">
        <v>11</v>
      </c>
      <c r="F62" s="8" t="s">
        <v>1037</v>
      </c>
      <c r="G62" s="124" t="s">
        <v>13</v>
      </c>
      <c r="H62" s="674" t="s">
        <v>1044</v>
      </c>
      <c r="L62" s="688">
        <v>5</v>
      </c>
      <c r="M62" s="689">
        <v>5</v>
      </c>
    </row>
    <row r="63" spans="1:13" x14ac:dyDescent="0.25">
      <c r="A63" s="6" t="s">
        <v>1045</v>
      </c>
      <c r="B63" s="686">
        <v>80</v>
      </c>
      <c r="C63" s="687">
        <v>80</v>
      </c>
      <c r="D63" s="7">
        <f t="shared" si="0"/>
        <v>0</v>
      </c>
      <c r="E63" s="7" t="s">
        <v>1036</v>
      </c>
      <c r="F63" s="8" t="s">
        <v>1037</v>
      </c>
      <c r="G63" s="124" t="s">
        <v>13</v>
      </c>
      <c r="H63" s="674" t="s">
        <v>1046</v>
      </c>
      <c r="L63" s="688">
        <v>75</v>
      </c>
      <c r="M63" s="689">
        <v>80</v>
      </c>
    </row>
    <row r="64" spans="1:13" ht="28.5" x14ac:dyDescent="0.25">
      <c r="A64" s="6" t="s">
        <v>1047</v>
      </c>
      <c r="B64" s="686">
        <v>4</v>
      </c>
      <c r="C64" s="687">
        <v>4</v>
      </c>
      <c r="D64" s="7">
        <f t="shared" si="0"/>
        <v>0</v>
      </c>
      <c r="E64" s="7" t="s">
        <v>251</v>
      </c>
      <c r="F64" s="8" t="s">
        <v>1037</v>
      </c>
      <c r="G64" s="124" t="s">
        <v>13</v>
      </c>
      <c r="H64" s="674" t="s">
        <v>1046</v>
      </c>
      <c r="L64" s="688">
        <v>3.5</v>
      </c>
      <c r="M64" s="689">
        <v>4</v>
      </c>
    </row>
    <row r="65" spans="1:13" ht="15" thickBot="1" x14ac:dyDescent="0.3">
      <c r="A65" s="23" t="s">
        <v>1048</v>
      </c>
      <c r="B65" s="699">
        <v>20</v>
      </c>
      <c r="C65" s="700">
        <v>25</v>
      </c>
      <c r="D65" s="15">
        <f t="shared" si="0"/>
        <v>0.25</v>
      </c>
      <c r="E65" s="15" t="s">
        <v>1036</v>
      </c>
      <c r="F65" s="33" t="s">
        <v>1037</v>
      </c>
      <c r="G65" s="126" t="s">
        <v>13</v>
      </c>
      <c r="H65" s="674" t="s">
        <v>1046</v>
      </c>
      <c r="L65" s="688">
        <v>17.5</v>
      </c>
      <c r="M65" s="689">
        <v>20</v>
      </c>
    </row>
    <row r="66" spans="1:13" ht="15" thickBot="1" x14ac:dyDescent="0.3">
      <c r="A66" s="935"/>
      <c r="B66" s="911"/>
      <c r="C66" s="912"/>
      <c r="D66" s="913"/>
      <c r="E66" s="913"/>
      <c r="F66" s="914"/>
      <c r="G66" s="936"/>
      <c r="L66" s="688"/>
      <c r="M66" s="689"/>
    </row>
    <row r="67" spans="1:13" ht="60" x14ac:dyDescent="0.25">
      <c r="A67" s="929" t="s">
        <v>1553</v>
      </c>
      <c r="B67" s="930" t="s">
        <v>360</v>
      </c>
      <c r="C67" s="931" t="s">
        <v>968</v>
      </c>
      <c r="D67" s="932" t="s">
        <v>969</v>
      </c>
      <c r="E67" s="933" t="s">
        <v>6</v>
      </c>
      <c r="F67" s="933" t="s">
        <v>7</v>
      </c>
      <c r="G67" s="934" t="s">
        <v>8</v>
      </c>
      <c r="L67" s="688"/>
      <c r="M67" s="689"/>
    </row>
    <row r="68" spans="1:13" ht="28.5" x14ac:dyDescent="0.25">
      <c r="A68" s="6" t="s">
        <v>1049</v>
      </c>
      <c r="B68" s="686">
        <v>24</v>
      </c>
      <c r="C68" s="687">
        <v>25</v>
      </c>
      <c r="D68" s="7">
        <f t="shared" si="0"/>
        <v>4.1666666666666664E-2</v>
      </c>
      <c r="E68" s="7" t="s">
        <v>1036</v>
      </c>
      <c r="F68" s="8" t="s">
        <v>1037</v>
      </c>
      <c r="G68" s="124" t="s">
        <v>13</v>
      </c>
      <c r="H68" s="674" t="s">
        <v>1046</v>
      </c>
      <c r="L68" s="688">
        <v>21</v>
      </c>
      <c r="M68" s="689">
        <v>24</v>
      </c>
    </row>
    <row r="69" spans="1:13" ht="28.5" x14ac:dyDescent="0.25">
      <c r="A69" s="6" t="s">
        <v>1050</v>
      </c>
      <c r="B69" s="686">
        <v>4</v>
      </c>
      <c r="C69" s="687">
        <v>4.5</v>
      </c>
      <c r="D69" s="7">
        <f t="shared" si="0"/>
        <v>0.125</v>
      </c>
      <c r="E69" s="7" t="s">
        <v>251</v>
      </c>
      <c r="F69" s="8" t="s">
        <v>1037</v>
      </c>
      <c r="G69" s="124" t="s">
        <v>13</v>
      </c>
      <c r="H69" s="674" t="s">
        <v>1046</v>
      </c>
      <c r="L69" s="688">
        <v>3.5</v>
      </c>
      <c r="M69" s="689">
        <v>4</v>
      </c>
    </row>
    <row r="70" spans="1:13" ht="28.5" x14ac:dyDescent="0.25">
      <c r="A70" s="6" t="s">
        <v>1051</v>
      </c>
      <c r="B70" s="686">
        <v>4</v>
      </c>
      <c r="C70" s="687">
        <v>4.5</v>
      </c>
      <c r="D70" s="7">
        <f t="shared" si="0"/>
        <v>0.125</v>
      </c>
      <c r="E70" s="7" t="s">
        <v>251</v>
      </c>
      <c r="F70" s="8" t="s">
        <v>1037</v>
      </c>
      <c r="G70" s="124" t="s">
        <v>13</v>
      </c>
      <c r="H70" s="674" t="s">
        <v>1046</v>
      </c>
      <c r="L70" s="688">
        <v>3.5</v>
      </c>
      <c r="M70" s="689">
        <v>4</v>
      </c>
    </row>
    <row r="71" spans="1:13" x14ac:dyDescent="0.25">
      <c r="A71" s="6" t="s">
        <v>1052</v>
      </c>
      <c r="B71" s="686">
        <v>125</v>
      </c>
      <c r="C71" s="687">
        <v>140</v>
      </c>
      <c r="D71" s="7">
        <f t="shared" ref="D71:D80" si="1">(C71-B71)/B71</f>
        <v>0.12</v>
      </c>
      <c r="E71" s="7" t="s">
        <v>1036</v>
      </c>
      <c r="F71" s="8" t="s">
        <v>1037</v>
      </c>
      <c r="G71" s="124" t="s">
        <v>13</v>
      </c>
      <c r="H71" s="674" t="s">
        <v>1046</v>
      </c>
      <c r="L71" s="688">
        <v>110</v>
      </c>
      <c r="M71" s="689">
        <v>125</v>
      </c>
    </row>
    <row r="72" spans="1:13" ht="28.5" x14ac:dyDescent="0.25">
      <c r="A72" s="6" t="s">
        <v>1053</v>
      </c>
      <c r="B72" s="686">
        <v>4</v>
      </c>
      <c r="C72" s="687">
        <v>4.5</v>
      </c>
      <c r="D72" s="7">
        <f t="shared" si="1"/>
        <v>0.125</v>
      </c>
      <c r="E72" s="7" t="s">
        <v>251</v>
      </c>
      <c r="F72" s="8" t="s">
        <v>1037</v>
      </c>
      <c r="G72" s="124" t="s">
        <v>13</v>
      </c>
      <c r="H72" s="674" t="s">
        <v>1046</v>
      </c>
      <c r="L72" s="688">
        <v>3.5</v>
      </c>
      <c r="M72" s="689">
        <v>4</v>
      </c>
    </row>
    <row r="73" spans="1:13" x14ac:dyDescent="0.25">
      <c r="A73" s="6" t="s">
        <v>1054</v>
      </c>
      <c r="B73" s="686">
        <v>3</v>
      </c>
      <c r="C73" s="687">
        <v>3</v>
      </c>
      <c r="D73" s="7">
        <f t="shared" si="1"/>
        <v>0</v>
      </c>
      <c r="E73" s="7" t="s">
        <v>11</v>
      </c>
      <c r="F73" s="8" t="s">
        <v>972</v>
      </c>
      <c r="G73" s="124" t="s">
        <v>13</v>
      </c>
      <c r="H73" s="674" t="s">
        <v>1055</v>
      </c>
      <c r="L73" s="688">
        <v>3</v>
      </c>
      <c r="M73" s="689">
        <v>3</v>
      </c>
    </row>
    <row r="74" spans="1:13" x14ac:dyDescent="0.25">
      <c r="A74" s="6" t="s">
        <v>1056</v>
      </c>
      <c r="B74" s="686">
        <v>6</v>
      </c>
      <c r="C74" s="687">
        <v>7</v>
      </c>
      <c r="D74" s="7">
        <f t="shared" si="1"/>
        <v>0.16666666666666666</v>
      </c>
      <c r="E74" s="7" t="s">
        <v>11</v>
      </c>
      <c r="F74" s="8" t="s">
        <v>972</v>
      </c>
      <c r="G74" s="124" t="s">
        <v>13</v>
      </c>
      <c r="H74" s="674" t="s">
        <v>1057</v>
      </c>
      <c r="L74" s="688">
        <v>5</v>
      </c>
      <c r="M74" s="689">
        <v>6</v>
      </c>
    </row>
    <row r="75" spans="1:13" x14ac:dyDescent="0.25">
      <c r="A75" s="6" t="s">
        <v>1058</v>
      </c>
      <c r="B75" s="686">
        <v>6</v>
      </c>
      <c r="C75" s="687">
        <v>7</v>
      </c>
      <c r="D75" s="7">
        <f t="shared" si="1"/>
        <v>0.16666666666666666</v>
      </c>
      <c r="E75" s="7" t="s">
        <v>11</v>
      </c>
      <c r="F75" s="8" t="s">
        <v>972</v>
      </c>
      <c r="G75" s="124" t="s">
        <v>13</v>
      </c>
      <c r="H75" s="674" t="s">
        <v>1057</v>
      </c>
      <c r="L75" s="688">
        <v>5</v>
      </c>
      <c r="M75" s="689">
        <v>6</v>
      </c>
    </row>
    <row r="76" spans="1:13" s="684" customFormat="1" ht="28.5" x14ac:dyDescent="0.25">
      <c r="A76" s="43" t="s">
        <v>1059</v>
      </c>
      <c r="B76" s="693" t="s">
        <v>1060</v>
      </c>
      <c r="C76" s="694" t="s">
        <v>1060</v>
      </c>
      <c r="D76" s="45" t="s">
        <v>71</v>
      </c>
      <c r="E76" s="45" t="s">
        <v>11</v>
      </c>
      <c r="F76" s="8" t="s">
        <v>972</v>
      </c>
      <c r="G76" s="124" t="s">
        <v>13</v>
      </c>
      <c r="H76" s="683"/>
      <c r="L76" s="44" t="s">
        <v>1060</v>
      </c>
      <c r="M76" s="695" t="s">
        <v>1060</v>
      </c>
    </row>
    <row r="77" spans="1:13" s="684" customFormat="1" ht="28.5" x14ac:dyDescent="0.25">
      <c r="A77" s="43" t="s">
        <v>1061</v>
      </c>
      <c r="B77" s="693">
        <v>16.989999999999998</v>
      </c>
      <c r="C77" s="694">
        <v>17.5</v>
      </c>
      <c r="D77" s="45">
        <f t="shared" si="1"/>
        <v>3.0017657445556303E-2</v>
      </c>
      <c r="E77" s="45" t="s">
        <v>11</v>
      </c>
      <c r="F77" s="46" t="s">
        <v>1062</v>
      </c>
      <c r="G77" s="696" t="s">
        <v>13</v>
      </c>
      <c r="H77" s="683" t="s">
        <v>1063</v>
      </c>
      <c r="L77" s="697">
        <v>15.99</v>
      </c>
      <c r="M77" s="698">
        <v>16.989999999999998</v>
      </c>
    </row>
    <row r="78" spans="1:13" x14ac:dyDescent="0.25">
      <c r="A78" s="6" t="s">
        <v>1064</v>
      </c>
      <c r="B78" s="686">
        <v>12.5</v>
      </c>
      <c r="C78" s="687">
        <v>12.5</v>
      </c>
      <c r="D78" s="7" t="s">
        <v>71</v>
      </c>
      <c r="E78" s="7" t="s">
        <v>11</v>
      </c>
      <c r="F78" s="8" t="s">
        <v>1065</v>
      </c>
      <c r="G78" s="124" t="s">
        <v>13</v>
      </c>
      <c r="L78" s="22">
        <v>10</v>
      </c>
      <c r="M78" s="689">
        <v>12.5</v>
      </c>
    </row>
    <row r="79" spans="1:13" x14ac:dyDescent="0.25">
      <c r="A79" s="6" t="s">
        <v>1066</v>
      </c>
      <c r="B79" s="686" t="s">
        <v>427</v>
      </c>
      <c r="C79" s="687">
        <v>300</v>
      </c>
      <c r="D79" s="7" t="s">
        <v>71</v>
      </c>
      <c r="E79" s="7" t="s">
        <v>11</v>
      </c>
      <c r="F79" s="8" t="s">
        <v>1037</v>
      </c>
      <c r="G79" s="124" t="s">
        <v>13</v>
      </c>
      <c r="H79" s="674" t="s">
        <v>1067</v>
      </c>
      <c r="L79" s="22" t="s">
        <v>427</v>
      </c>
      <c r="M79" s="690" t="s">
        <v>427</v>
      </c>
    </row>
    <row r="80" spans="1:13" x14ac:dyDescent="0.25">
      <c r="A80" s="6" t="s">
        <v>1068</v>
      </c>
      <c r="B80" s="686">
        <v>150</v>
      </c>
      <c r="C80" s="687">
        <v>160</v>
      </c>
      <c r="D80" s="7">
        <f t="shared" si="1"/>
        <v>6.6666666666666666E-2</v>
      </c>
      <c r="E80" s="7" t="s">
        <v>1036</v>
      </c>
      <c r="F80" s="8" t="s">
        <v>1037</v>
      </c>
      <c r="G80" s="124" t="s">
        <v>13</v>
      </c>
      <c r="L80" s="688">
        <v>100</v>
      </c>
      <c r="M80" s="689">
        <v>150</v>
      </c>
    </row>
    <row r="81" spans="1:13" ht="15" thickBot="1" x14ac:dyDescent="0.3">
      <c r="A81" s="23" t="s">
        <v>1069</v>
      </c>
      <c r="B81" s="699">
        <v>4</v>
      </c>
      <c r="C81" s="700">
        <v>4.5</v>
      </c>
      <c r="D81" s="15">
        <f>(C81-B81)/B81</f>
        <v>0.125</v>
      </c>
      <c r="E81" s="15" t="s">
        <v>1036</v>
      </c>
      <c r="F81" s="33" t="s">
        <v>1037</v>
      </c>
      <c r="G81" s="126" t="s">
        <v>13</v>
      </c>
      <c r="H81" s="674" t="s">
        <v>1070</v>
      </c>
      <c r="L81" s="701">
        <v>3.6</v>
      </c>
      <c r="M81" s="702">
        <v>4</v>
      </c>
    </row>
    <row r="82" spans="1:13" ht="15" thickBot="1" x14ac:dyDescent="0.3">
      <c r="A82" s="123"/>
      <c r="D82" s="703"/>
      <c r="E82" s="123"/>
      <c r="F82" s="123"/>
      <c r="G82" s="123"/>
      <c r="M82" s="704"/>
    </row>
    <row r="83" spans="1:13" ht="60" x14ac:dyDescent="0.25">
      <c r="A83" s="679" t="s">
        <v>1071</v>
      </c>
      <c r="B83" s="680" t="str">
        <f>B3</f>
        <v>2023/24 Current
Charge</v>
      </c>
      <c r="C83" s="681" t="str">
        <f>C3</f>
        <v>2024/25 Proposed Charge</v>
      </c>
      <c r="D83" s="682" t="s">
        <v>969</v>
      </c>
      <c r="E83" s="573" t="s">
        <v>6</v>
      </c>
      <c r="F83" s="573" t="s">
        <v>7</v>
      </c>
      <c r="G83" s="616" t="s">
        <v>8</v>
      </c>
      <c r="H83" s="705" t="s">
        <v>1072</v>
      </c>
      <c r="L83" s="573" t="str">
        <f>L3</f>
        <v>2023/24 Current
Charge</v>
      </c>
      <c r="M83" s="685" t="str">
        <f>M3</f>
        <v>2024/25 Proposed Charge</v>
      </c>
    </row>
    <row r="84" spans="1:13" x14ac:dyDescent="0.25">
      <c r="A84" s="6" t="s">
        <v>1073</v>
      </c>
      <c r="B84" s="686">
        <v>52</v>
      </c>
      <c r="C84" s="687">
        <v>54</v>
      </c>
      <c r="D84" s="7">
        <f t="shared" ref="D84:D111" si="2">(C84-B84)/B84</f>
        <v>3.8461538461538464E-2</v>
      </c>
      <c r="E84" s="7" t="s">
        <v>266</v>
      </c>
      <c r="F84" s="8" t="s">
        <v>923</v>
      </c>
      <c r="G84" s="124" t="s">
        <v>13</v>
      </c>
      <c r="L84" s="688">
        <v>48</v>
      </c>
      <c r="M84" s="689">
        <v>52</v>
      </c>
    </row>
    <row r="85" spans="1:13" x14ac:dyDescent="0.25">
      <c r="A85" s="6" t="s">
        <v>1074</v>
      </c>
      <c r="B85" s="686">
        <v>32</v>
      </c>
      <c r="C85" s="687">
        <v>34</v>
      </c>
      <c r="D85" s="7">
        <f t="shared" si="2"/>
        <v>6.25E-2</v>
      </c>
      <c r="E85" s="7" t="s">
        <v>266</v>
      </c>
      <c r="F85" s="8" t="s">
        <v>923</v>
      </c>
      <c r="G85" s="124" t="s">
        <v>13</v>
      </c>
      <c r="L85" s="688">
        <v>28</v>
      </c>
      <c r="M85" s="689">
        <v>32</v>
      </c>
    </row>
    <row r="86" spans="1:13" x14ac:dyDescent="0.25">
      <c r="A86" s="6" t="s">
        <v>1075</v>
      </c>
      <c r="B86" s="686">
        <v>28</v>
      </c>
      <c r="C86" s="687">
        <v>30</v>
      </c>
      <c r="D86" s="7">
        <f t="shared" si="2"/>
        <v>7.1428571428571425E-2</v>
      </c>
      <c r="E86" s="7" t="s">
        <v>266</v>
      </c>
      <c r="F86" s="8" t="s">
        <v>923</v>
      </c>
      <c r="G86" s="124" t="s">
        <v>13</v>
      </c>
      <c r="L86" s="688">
        <v>25.5</v>
      </c>
      <c r="M86" s="689">
        <v>28</v>
      </c>
    </row>
    <row r="87" spans="1:13" x14ac:dyDescent="0.25">
      <c r="A87" s="6" t="s">
        <v>1076</v>
      </c>
      <c r="B87" s="686">
        <v>17.5</v>
      </c>
      <c r="C87" s="687">
        <v>20</v>
      </c>
      <c r="D87" s="7">
        <f t="shared" si="2"/>
        <v>0.14285714285714285</v>
      </c>
      <c r="E87" s="7" t="s">
        <v>266</v>
      </c>
      <c r="F87" s="8" t="s">
        <v>923</v>
      </c>
      <c r="G87" s="124" t="s">
        <v>13</v>
      </c>
      <c r="L87" s="688">
        <v>15.5</v>
      </c>
      <c r="M87" s="689">
        <v>17.5</v>
      </c>
    </row>
    <row r="88" spans="1:13" s="684" customFormat="1" ht="28.5" x14ac:dyDescent="0.25">
      <c r="A88" s="43" t="s">
        <v>1077</v>
      </c>
      <c r="B88" s="693">
        <v>20</v>
      </c>
      <c r="C88" s="694">
        <v>22</v>
      </c>
      <c r="D88" s="45">
        <f t="shared" si="2"/>
        <v>0.1</v>
      </c>
      <c r="E88" s="45" t="s">
        <v>266</v>
      </c>
      <c r="F88" s="46" t="s">
        <v>923</v>
      </c>
      <c r="G88" s="124" t="s">
        <v>13</v>
      </c>
      <c r="H88" s="683"/>
      <c r="L88" s="697">
        <v>18.5</v>
      </c>
      <c r="M88" s="698">
        <v>20</v>
      </c>
    </row>
    <row r="89" spans="1:13" x14ac:dyDescent="0.25">
      <c r="A89" s="6" t="s">
        <v>1078</v>
      </c>
      <c r="B89" s="686" t="s">
        <v>427</v>
      </c>
      <c r="C89" s="687" t="s">
        <v>427</v>
      </c>
      <c r="D89" s="7" t="s">
        <v>71</v>
      </c>
      <c r="E89" s="7" t="s">
        <v>1079</v>
      </c>
      <c r="F89" s="8" t="s">
        <v>1037</v>
      </c>
      <c r="G89" s="124" t="s">
        <v>13</v>
      </c>
      <c r="L89" s="22" t="s">
        <v>427</v>
      </c>
      <c r="M89" s="690" t="s">
        <v>427</v>
      </c>
    </row>
    <row r="90" spans="1:13" x14ac:dyDescent="0.25">
      <c r="A90" s="6" t="s">
        <v>1080</v>
      </c>
      <c r="B90" s="686">
        <v>22.75</v>
      </c>
      <c r="C90" s="687">
        <v>24.35</v>
      </c>
      <c r="D90" s="7">
        <f t="shared" si="2"/>
        <v>7.0329670329670399E-2</v>
      </c>
      <c r="E90" s="7" t="s">
        <v>266</v>
      </c>
      <c r="F90" s="8" t="s">
        <v>923</v>
      </c>
      <c r="G90" s="124" t="s">
        <v>13</v>
      </c>
      <c r="H90" s="674" t="s">
        <v>1081</v>
      </c>
      <c r="L90" s="688">
        <v>21</v>
      </c>
      <c r="M90" s="689">
        <v>22.75</v>
      </c>
    </row>
    <row r="91" spans="1:13" s="684" customFormat="1" x14ac:dyDescent="0.25">
      <c r="A91" s="43" t="s">
        <v>1082</v>
      </c>
      <c r="B91" s="693">
        <v>33</v>
      </c>
      <c r="C91" s="694">
        <v>35.299999999999997</v>
      </c>
      <c r="D91" s="45">
        <f t="shared" si="2"/>
        <v>6.9696969696969605E-2</v>
      </c>
      <c r="E91" s="45" t="s">
        <v>266</v>
      </c>
      <c r="F91" s="8" t="s">
        <v>923</v>
      </c>
      <c r="G91" s="124" t="s">
        <v>13</v>
      </c>
      <c r="H91" s="683"/>
      <c r="L91" s="697">
        <v>30</v>
      </c>
      <c r="M91" s="698">
        <v>33</v>
      </c>
    </row>
    <row r="92" spans="1:13" x14ac:dyDescent="0.25">
      <c r="A92" s="6" t="s">
        <v>1083</v>
      </c>
      <c r="B92" s="686">
        <v>44</v>
      </c>
      <c r="C92" s="687">
        <v>50</v>
      </c>
      <c r="D92" s="7">
        <f t="shared" si="2"/>
        <v>0.13636363636363635</v>
      </c>
      <c r="E92" s="7" t="s">
        <v>266</v>
      </c>
      <c r="F92" s="8" t="s">
        <v>923</v>
      </c>
      <c r="G92" s="124" t="s">
        <v>13</v>
      </c>
      <c r="H92" s="674" t="s">
        <v>1034</v>
      </c>
      <c r="L92" s="688">
        <v>40</v>
      </c>
      <c r="M92" s="689">
        <v>44</v>
      </c>
    </row>
    <row r="93" spans="1:13" x14ac:dyDescent="0.25">
      <c r="A93" s="6" t="s">
        <v>1084</v>
      </c>
      <c r="B93" s="686">
        <v>103.5</v>
      </c>
      <c r="C93" s="687">
        <v>160</v>
      </c>
      <c r="D93" s="7">
        <f t="shared" si="2"/>
        <v>0.54589371980676327</v>
      </c>
      <c r="E93" s="7" t="s">
        <v>251</v>
      </c>
      <c r="F93" s="8" t="s">
        <v>923</v>
      </c>
      <c r="G93" s="124" t="s">
        <v>13</v>
      </c>
      <c r="L93" s="688"/>
      <c r="M93" s="689"/>
    </row>
    <row r="94" spans="1:13" x14ac:dyDescent="0.25">
      <c r="A94" s="6" t="s">
        <v>1085</v>
      </c>
      <c r="B94" s="686">
        <v>90</v>
      </c>
      <c r="C94" s="687">
        <v>95</v>
      </c>
      <c r="D94" s="7">
        <f t="shared" si="2"/>
        <v>5.5555555555555552E-2</v>
      </c>
      <c r="E94" s="7" t="s">
        <v>266</v>
      </c>
      <c r="F94" s="8" t="s">
        <v>923</v>
      </c>
      <c r="G94" s="124" t="s">
        <v>13</v>
      </c>
      <c r="L94" s="688">
        <v>85</v>
      </c>
      <c r="M94" s="689">
        <v>90</v>
      </c>
    </row>
    <row r="95" spans="1:13" x14ac:dyDescent="0.25">
      <c r="A95" s="6" t="s">
        <v>1086</v>
      </c>
      <c r="B95" s="686">
        <v>17</v>
      </c>
      <c r="C95" s="687">
        <v>20</v>
      </c>
      <c r="D95" s="7">
        <f t="shared" si="2"/>
        <v>0.17647058823529413</v>
      </c>
      <c r="E95" s="7" t="s">
        <v>266</v>
      </c>
      <c r="F95" s="8" t="s">
        <v>923</v>
      </c>
      <c r="G95" s="124" t="s">
        <v>13</v>
      </c>
      <c r="L95" s="688">
        <v>16</v>
      </c>
      <c r="M95" s="689">
        <v>17</v>
      </c>
    </row>
    <row r="96" spans="1:13" s="674" customFormat="1" x14ac:dyDescent="0.25">
      <c r="A96" s="6" t="s">
        <v>1087</v>
      </c>
      <c r="B96" s="686">
        <v>28</v>
      </c>
      <c r="C96" s="687">
        <v>30</v>
      </c>
      <c r="D96" s="7">
        <f t="shared" si="2"/>
        <v>7.1428571428571425E-2</v>
      </c>
      <c r="E96" s="7" t="s">
        <v>266</v>
      </c>
      <c r="F96" s="8" t="s">
        <v>923</v>
      </c>
      <c r="G96" s="124" t="s">
        <v>13</v>
      </c>
      <c r="H96" s="674" t="s">
        <v>1088</v>
      </c>
      <c r="L96" s="688">
        <v>26</v>
      </c>
      <c r="M96" s="689">
        <v>28</v>
      </c>
    </row>
    <row r="97" spans="1:13" s="674" customFormat="1" x14ac:dyDescent="0.25">
      <c r="A97" s="6" t="s">
        <v>1089</v>
      </c>
      <c r="B97" s="686">
        <v>14.5</v>
      </c>
      <c r="C97" s="687">
        <v>15</v>
      </c>
      <c r="D97" s="7">
        <f t="shared" si="2"/>
        <v>3.4482758620689655E-2</v>
      </c>
      <c r="E97" s="7" t="s">
        <v>266</v>
      </c>
      <c r="F97" s="8" t="s">
        <v>923</v>
      </c>
      <c r="G97" s="124" t="s">
        <v>13</v>
      </c>
      <c r="H97" s="674" t="s">
        <v>1088</v>
      </c>
      <c r="L97" s="688">
        <v>13</v>
      </c>
      <c r="M97" s="689">
        <v>14.5</v>
      </c>
    </row>
    <row r="98" spans="1:13" s="674" customFormat="1" x14ac:dyDescent="0.25">
      <c r="A98" s="6" t="s">
        <v>1090</v>
      </c>
      <c r="B98" s="686">
        <v>20</v>
      </c>
      <c r="C98" s="687">
        <v>22</v>
      </c>
      <c r="D98" s="7">
        <f t="shared" si="2"/>
        <v>0.1</v>
      </c>
      <c r="E98" s="7" t="s">
        <v>251</v>
      </c>
      <c r="F98" s="8" t="s">
        <v>923</v>
      </c>
      <c r="G98" s="124" t="s">
        <v>13</v>
      </c>
      <c r="H98" s="674" t="s">
        <v>1091</v>
      </c>
      <c r="L98" s="688">
        <v>16</v>
      </c>
      <c r="M98" s="689">
        <v>20</v>
      </c>
    </row>
    <row r="99" spans="1:13" s="674" customFormat="1" x14ac:dyDescent="0.25">
      <c r="A99" s="6" t="s">
        <v>1092</v>
      </c>
      <c r="B99" s="686">
        <v>55</v>
      </c>
      <c r="C99" s="687">
        <v>60</v>
      </c>
      <c r="D99" s="7">
        <f t="shared" si="2"/>
        <v>9.0909090909090912E-2</v>
      </c>
      <c r="E99" s="7" t="s">
        <v>266</v>
      </c>
      <c r="F99" s="8" t="s">
        <v>1093</v>
      </c>
      <c r="G99" s="124" t="s">
        <v>13</v>
      </c>
      <c r="L99" s="688">
        <v>50</v>
      </c>
      <c r="M99" s="689">
        <v>55</v>
      </c>
    </row>
    <row r="100" spans="1:13" s="674" customFormat="1" ht="15" thickBot="1" x14ac:dyDescent="0.3">
      <c r="A100" s="23" t="s">
        <v>1094</v>
      </c>
      <c r="B100" s="699">
        <v>33</v>
      </c>
      <c r="C100" s="700">
        <v>35</v>
      </c>
      <c r="D100" s="15">
        <f t="shared" si="2"/>
        <v>6.0606060606060608E-2</v>
      </c>
      <c r="E100" s="15" t="s">
        <v>266</v>
      </c>
      <c r="F100" s="33" t="s">
        <v>1093</v>
      </c>
      <c r="G100" s="80" t="s">
        <v>13</v>
      </c>
      <c r="L100" s="701">
        <v>30</v>
      </c>
      <c r="M100" s="702">
        <v>33</v>
      </c>
    </row>
    <row r="101" spans="1:13" ht="15" thickBot="1" x14ac:dyDescent="0.3">
      <c r="A101" s="706"/>
      <c r="B101" s="707"/>
      <c r="C101" s="708"/>
      <c r="D101" s="78"/>
      <c r="E101" s="78"/>
      <c r="F101" s="35"/>
      <c r="G101" s="672"/>
      <c r="L101" s="709"/>
      <c r="M101" s="710"/>
    </row>
    <row r="102" spans="1:13" ht="60" x14ac:dyDescent="0.25">
      <c r="A102" s="679" t="s">
        <v>1095</v>
      </c>
      <c r="B102" s="680" t="str">
        <f>B83</f>
        <v>2023/24 Current
Charge</v>
      </c>
      <c r="C102" s="681" t="str">
        <f>C83</f>
        <v>2024/25 Proposed Charge</v>
      </c>
      <c r="D102" s="682" t="s">
        <v>969</v>
      </c>
      <c r="E102" s="573" t="s">
        <v>6</v>
      </c>
      <c r="F102" s="573" t="s">
        <v>7</v>
      </c>
      <c r="G102" s="616" t="s">
        <v>8</v>
      </c>
      <c r="L102" s="573" t="s">
        <v>359</v>
      </c>
      <c r="M102" s="685" t="s">
        <v>1096</v>
      </c>
    </row>
    <row r="103" spans="1:13" x14ac:dyDescent="0.25">
      <c r="A103" s="6" t="s">
        <v>1097</v>
      </c>
      <c r="B103" s="686">
        <v>37</v>
      </c>
      <c r="C103" s="687">
        <v>40</v>
      </c>
      <c r="D103" s="7">
        <f t="shared" si="2"/>
        <v>8.1081081081081086E-2</v>
      </c>
      <c r="E103" s="7" t="s">
        <v>266</v>
      </c>
      <c r="F103" s="8" t="s">
        <v>923</v>
      </c>
      <c r="G103" s="124" t="s">
        <v>13</v>
      </c>
      <c r="H103" s="674" t="s">
        <v>1098</v>
      </c>
      <c r="L103" s="688">
        <v>35</v>
      </c>
      <c r="M103" s="689">
        <v>37</v>
      </c>
    </row>
    <row r="104" spans="1:13" x14ac:dyDescent="0.25">
      <c r="A104" s="6" t="s">
        <v>1099</v>
      </c>
      <c r="B104" s="686">
        <v>18.5</v>
      </c>
      <c r="C104" s="687">
        <v>20</v>
      </c>
      <c r="D104" s="7">
        <f t="shared" si="2"/>
        <v>8.1081081081081086E-2</v>
      </c>
      <c r="E104" s="7" t="s">
        <v>266</v>
      </c>
      <c r="F104" s="8" t="s">
        <v>923</v>
      </c>
      <c r="G104" s="124" t="s">
        <v>13</v>
      </c>
      <c r="H104" s="674" t="s">
        <v>1098</v>
      </c>
      <c r="L104" s="688">
        <v>17.5</v>
      </c>
      <c r="M104" s="689">
        <v>18.5</v>
      </c>
    </row>
    <row r="105" spans="1:13" x14ac:dyDescent="0.25">
      <c r="A105" s="6" t="s">
        <v>1100</v>
      </c>
      <c r="B105" s="686">
        <v>18.5</v>
      </c>
      <c r="C105" s="687">
        <v>20</v>
      </c>
      <c r="D105" s="7">
        <f t="shared" si="2"/>
        <v>8.1081081081081086E-2</v>
      </c>
      <c r="E105" s="7" t="s">
        <v>266</v>
      </c>
      <c r="F105" s="8" t="s">
        <v>923</v>
      </c>
      <c r="G105" s="124" t="s">
        <v>13</v>
      </c>
      <c r="H105" s="674" t="s">
        <v>1101</v>
      </c>
      <c r="L105" s="688">
        <v>17.5</v>
      </c>
      <c r="M105" s="689">
        <v>18.5</v>
      </c>
    </row>
    <row r="106" spans="1:13" s="674" customFormat="1" ht="28.5" x14ac:dyDescent="0.25">
      <c r="A106" s="6" t="s">
        <v>1102</v>
      </c>
      <c r="B106" s="686">
        <v>750</v>
      </c>
      <c r="C106" s="687">
        <v>840</v>
      </c>
      <c r="D106" s="7">
        <f t="shared" si="2"/>
        <v>0.12</v>
      </c>
      <c r="E106" s="7" t="s">
        <v>266</v>
      </c>
      <c r="F106" s="8" t="s">
        <v>1103</v>
      </c>
      <c r="G106" s="9" t="s">
        <v>13</v>
      </c>
      <c r="L106" s="688">
        <v>665</v>
      </c>
      <c r="M106" s="689">
        <v>750</v>
      </c>
    </row>
    <row r="107" spans="1:13" s="674" customFormat="1" ht="28.5" x14ac:dyDescent="0.25">
      <c r="A107" s="6" t="s">
        <v>1104</v>
      </c>
      <c r="B107" s="686">
        <v>495</v>
      </c>
      <c r="C107" s="687">
        <v>550</v>
      </c>
      <c r="D107" s="7">
        <f t="shared" si="2"/>
        <v>0.1111111111111111</v>
      </c>
      <c r="E107" s="7" t="s">
        <v>266</v>
      </c>
      <c r="F107" s="8" t="s">
        <v>1103</v>
      </c>
      <c r="G107" s="9" t="s">
        <v>13</v>
      </c>
      <c r="L107" s="688">
        <v>440</v>
      </c>
      <c r="M107" s="689">
        <v>495</v>
      </c>
    </row>
    <row r="108" spans="1:13" s="674" customFormat="1" ht="15" thickBot="1" x14ac:dyDescent="0.3">
      <c r="A108" s="23" t="s">
        <v>1105</v>
      </c>
      <c r="B108" s="699" t="s">
        <v>427</v>
      </c>
      <c r="C108" s="700" t="s">
        <v>427</v>
      </c>
      <c r="D108" s="15" t="s">
        <v>71</v>
      </c>
      <c r="E108" s="15" t="s">
        <v>266</v>
      </c>
      <c r="F108" s="33" t="s">
        <v>1037</v>
      </c>
      <c r="G108" s="80" t="s">
        <v>13</v>
      </c>
      <c r="L108" s="24" t="s">
        <v>427</v>
      </c>
      <c r="M108" s="711" t="s">
        <v>427</v>
      </c>
    </row>
    <row r="109" spans="1:13" ht="15" thickBot="1" x14ac:dyDescent="0.3">
      <c r="A109" s="706"/>
      <c r="B109" s="707"/>
      <c r="C109" s="708"/>
      <c r="D109" s="78"/>
      <c r="E109" s="78"/>
      <c r="F109" s="35"/>
      <c r="G109" s="672"/>
      <c r="L109" s="29"/>
      <c r="M109" s="712"/>
    </row>
    <row r="110" spans="1:13" ht="60" x14ac:dyDescent="0.25">
      <c r="A110" s="679" t="s">
        <v>1106</v>
      </c>
      <c r="B110" s="680" t="str">
        <f>B102</f>
        <v>2023/24 Current
Charge</v>
      </c>
      <c r="C110" s="681" t="str">
        <f>C102</f>
        <v>2024/25 Proposed Charge</v>
      </c>
      <c r="D110" s="682" t="s">
        <v>969</v>
      </c>
      <c r="E110" s="573" t="s">
        <v>6</v>
      </c>
      <c r="F110" s="573" t="s">
        <v>7</v>
      </c>
      <c r="G110" s="616" t="s">
        <v>8</v>
      </c>
      <c r="L110" s="573" t="s">
        <v>359</v>
      </c>
      <c r="M110" s="685" t="s">
        <v>1096</v>
      </c>
    </row>
    <row r="111" spans="1:13" ht="15" thickBot="1" x14ac:dyDescent="0.3">
      <c r="A111" s="23" t="s">
        <v>1107</v>
      </c>
      <c r="B111" s="699">
        <v>55</v>
      </c>
      <c r="C111" s="700">
        <v>60</v>
      </c>
      <c r="D111" s="15">
        <f t="shared" si="2"/>
        <v>9.0909090909090912E-2</v>
      </c>
      <c r="E111" s="15" t="s">
        <v>251</v>
      </c>
      <c r="F111" s="33" t="s">
        <v>238</v>
      </c>
      <c r="G111" s="126" t="s">
        <v>13</v>
      </c>
      <c r="L111" s="701">
        <v>55</v>
      </c>
      <c r="M111" s="702">
        <v>55</v>
      </c>
    </row>
    <row r="112" spans="1:13" ht="15" thickBot="1" x14ac:dyDescent="0.3">
      <c r="A112" s="706"/>
      <c r="B112" s="707"/>
      <c r="C112" s="708"/>
      <c r="D112" s="78"/>
      <c r="E112" s="78"/>
      <c r="F112" s="35"/>
      <c r="G112" s="672"/>
      <c r="L112" s="709"/>
      <c r="M112" s="710"/>
    </row>
    <row r="113" spans="1:13" ht="60" x14ac:dyDescent="0.25">
      <c r="A113" s="679" t="s">
        <v>1108</v>
      </c>
      <c r="B113" s="680" t="str">
        <f>B110</f>
        <v>2023/24 Current
Charge</v>
      </c>
      <c r="C113" s="681" t="str">
        <f>C110</f>
        <v>2024/25 Proposed Charge</v>
      </c>
      <c r="D113" s="682" t="s">
        <v>969</v>
      </c>
      <c r="E113" s="573" t="s">
        <v>6</v>
      </c>
      <c r="F113" s="573" t="s">
        <v>7</v>
      </c>
      <c r="G113" s="616" t="s">
        <v>8</v>
      </c>
      <c r="H113" s="705" t="s">
        <v>1109</v>
      </c>
      <c r="L113" s="573" t="s">
        <v>359</v>
      </c>
      <c r="M113" s="685" t="s">
        <v>1096</v>
      </c>
    </row>
    <row r="114" spans="1:13" x14ac:dyDescent="0.25">
      <c r="A114" s="6" t="s">
        <v>1110</v>
      </c>
      <c r="B114" s="686">
        <v>5.3</v>
      </c>
      <c r="C114" s="687">
        <v>5.5</v>
      </c>
      <c r="D114" s="7">
        <f t="shared" ref="D114:D140" si="3">(C114-B114)/B114</f>
        <v>3.7735849056603807E-2</v>
      </c>
      <c r="E114" s="7" t="s">
        <v>11</v>
      </c>
      <c r="F114" s="8" t="s">
        <v>1111</v>
      </c>
      <c r="G114" s="124" t="s">
        <v>13</v>
      </c>
      <c r="L114" s="688">
        <v>5.2</v>
      </c>
      <c r="M114" s="689">
        <v>5.3</v>
      </c>
    </row>
    <row r="115" spans="1:13" x14ac:dyDescent="0.25">
      <c r="A115" s="6" t="s">
        <v>1112</v>
      </c>
      <c r="B115" s="686">
        <v>3.3</v>
      </c>
      <c r="C115" s="687">
        <v>3.5</v>
      </c>
      <c r="D115" s="7">
        <f t="shared" si="3"/>
        <v>6.0606060606060663E-2</v>
      </c>
      <c r="E115" s="7" t="s">
        <v>11</v>
      </c>
      <c r="F115" s="8" t="s">
        <v>1111</v>
      </c>
      <c r="G115" s="124" t="s">
        <v>13</v>
      </c>
      <c r="L115" s="688">
        <v>3.2</v>
      </c>
      <c r="M115" s="689">
        <v>3.3</v>
      </c>
    </row>
    <row r="116" spans="1:13" x14ac:dyDescent="0.25">
      <c r="A116" s="6" t="s">
        <v>1113</v>
      </c>
      <c r="B116" s="686">
        <v>3.3</v>
      </c>
      <c r="C116" s="687">
        <v>3.5</v>
      </c>
      <c r="D116" s="7">
        <f t="shared" si="3"/>
        <v>6.0606060606060663E-2</v>
      </c>
      <c r="E116" s="7" t="s">
        <v>11</v>
      </c>
      <c r="F116" s="8" t="s">
        <v>1111</v>
      </c>
      <c r="G116" s="124" t="s">
        <v>13</v>
      </c>
      <c r="L116" s="688">
        <v>3.2</v>
      </c>
      <c r="M116" s="689">
        <v>3.3</v>
      </c>
    </row>
    <row r="117" spans="1:13" x14ac:dyDescent="0.25">
      <c r="A117" s="6" t="s">
        <v>1114</v>
      </c>
      <c r="B117" s="686">
        <v>9.6</v>
      </c>
      <c r="C117" s="687">
        <v>10</v>
      </c>
      <c r="D117" s="7">
        <f t="shared" si="3"/>
        <v>4.1666666666666706E-2</v>
      </c>
      <c r="E117" s="7" t="s">
        <v>11</v>
      </c>
      <c r="F117" s="8" t="s">
        <v>1111</v>
      </c>
      <c r="G117" s="124" t="s">
        <v>13</v>
      </c>
      <c r="L117" s="688">
        <v>9.4</v>
      </c>
      <c r="M117" s="689">
        <v>9.6</v>
      </c>
    </row>
    <row r="118" spans="1:13" x14ac:dyDescent="0.25">
      <c r="A118" s="6" t="s">
        <v>1115</v>
      </c>
      <c r="B118" s="686">
        <v>5.5</v>
      </c>
      <c r="C118" s="687">
        <v>6</v>
      </c>
      <c r="D118" s="7">
        <f t="shared" si="3"/>
        <v>9.0909090909090912E-2</v>
      </c>
      <c r="E118" s="7" t="s">
        <v>11</v>
      </c>
      <c r="F118" s="8" t="s">
        <v>1111</v>
      </c>
      <c r="G118" s="124" t="s">
        <v>13</v>
      </c>
      <c r="L118" s="688">
        <v>5.4</v>
      </c>
      <c r="M118" s="689">
        <v>5.5</v>
      </c>
    </row>
    <row r="119" spans="1:13" x14ac:dyDescent="0.25">
      <c r="A119" s="6" t="s">
        <v>1116</v>
      </c>
      <c r="B119" s="686">
        <v>5.5</v>
      </c>
      <c r="C119" s="687">
        <v>6</v>
      </c>
      <c r="D119" s="7">
        <f t="shared" si="3"/>
        <v>9.0909090909090912E-2</v>
      </c>
      <c r="E119" s="7" t="s">
        <v>11</v>
      </c>
      <c r="F119" s="8" t="s">
        <v>1111</v>
      </c>
      <c r="G119" s="124" t="s">
        <v>13</v>
      </c>
      <c r="L119" s="688">
        <v>5.4</v>
      </c>
      <c r="M119" s="689">
        <v>5.5</v>
      </c>
    </row>
    <row r="120" spans="1:13" x14ac:dyDescent="0.25">
      <c r="A120" s="6" t="s">
        <v>1117</v>
      </c>
      <c r="B120" s="686">
        <v>5.5</v>
      </c>
      <c r="C120" s="687">
        <v>6</v>
      </c>
      <c r="D120" s="7">
        <f t="shared" si="3"/>
        <v>9.0909090909090912E-2</v>
      </c>
      <c r="E120" s="7" t="s">
        <v>11</v>
      </c>
      <c r="F120" s="8" t="s">
        <v>1111</v>
      </c>
      <c r="G120" s="124" t="s">
        <v>13</v>
      </c>
      <c r="L120" s="688">
        <v>5.4</v>
      </c>
      <c r="M120" s="689">
        <v>5.5</v>
      </c>
    </row>
    <row r="121" spans="1:13" x14ac:dyDescent="0.25">
      <c r="A121" s="6" t="s">
        <v>1118</v>
      </c>
      <c r="B121" s="686">
        <v>3.3</v>
      </c>
      <c r="C121" s="687">
        <v>3.5</v>
      </c>
      <c r="D121" s="7">
        <f t="shared" si="3"/>
        <v>6.0606060606060663E-2</v>
      </c>
      <c r="E121" s="7" t="s">
        <v>11</v>
      </c>
      <c r="F121" s="8" t="s">
        <v>1111</v>
      </c>
      <c r="G121" s="124" t="s">
        <v>13</v>
      </c>
      <c r="L121" s="688">
        <v>3.2</v>
      </c>
      <c r="M121" s="689">
        <v>3.3</v>
      </c>
    </row>
    <row r="122" spans="1:13" x14ac:dyDescent="0.25">
      <c r="A122" s="6" t="s">
        <v>1119</v>
      </c>
      <c r="B122" s="686">
        <v>3.3</v>
      </c>
      <c r="C122" s="687">
        <v>3.5</v>
      </c>
      <c r="D122" s="7">
        <f t="shared" si="3"/>
        <v>6.0606060606060663E-2</v>
      </c>
      <c r="E122" s="7" t="s">
        <v>11</v>
      </c>
      <c r="F122" s="8" t="s">
        <v>1111</v>
      </c>
      <c r="G122" s="124" t="s">
        <v>13</v>
      </c>
      <c r="L122" s="688">
        <v>3.2</v>
      </c>
      <c r="M122" s="689">
        <v>3.3</v>
      </c>
    </row>
    <row r="123" spans="1:13" x14ac:dyDescent="0.25">
      <c r="A123" s="6" t="s">
        <v>1120</v>
      </c>
      <c r="B123" s="686">
        <v>6.5</v>
      </c>
      <c r="C123" s="687">
        <v>7</v>
      </c>
      <c r="D123" s="7">
        <f t="shared" si="3"/>
        <v>7.6923076923076927E-2</v>
      </c>
      <c r="E123" s="7" t="s">
        <v>11</v>
      </c>
      <c r="F123" s="8" t="s">
        <v>1111</v>
      </c>
      <c r="G123" s="124" t="s">
        <v>13</v>
      </c>
      <c r="L123" s="688">
        <v>6.5</v>
      </c>
      <c r="M123" s="689">
        <v>6.5</v>
      </c>
    </row>
    <row r="124" spans="1:13" x14ac:dyDescent="0.25">
      <c r="A124" s="6" t="s">
        <v>1121</v>
      </c>
      <c r="B124" s="686">
        <v>3.5</v>
      </c>
      <c r="C124" s="687">
        <v>4</v>
      </c>
      <c r="D124" s="7">
        <f t="shared" si="3"/>
        <v>0.14285714285714285</v>
      </c>
      <c r="E124" s="7" t="s">
        <v>11</v>
      </c>
      <c r="F124" s="8" t="s">
        <v>1111</v>
      </c>
      <c r="G124" s="124" t="s">
        <v>13</v>
      </c>
      <c r="L124" s="688">
        <v>3.5</v>
      </c>
      <c r="M124" s="689">
        <v>3.5</v>
      </c>
    </row>
    <row r="125" spans="1:13" x14ac:dyDescent="0.25">
      <c r="A125" s="6" t="s">
        <v>1122</v>
      </c>
      <c r="B125" s="686">
        <v>3.4</v>
      </c>
      <c r="C125" s="687">
        <v>3.5</v>
      </c>
      <c r="D125" s="7">
        <f t="shared" si="3"/>
        <v>2.941176470588238E-2</v>
      </c>
      <c r="E125" s="7" t="s">
        <v>11</v>
      </c>
      <c r="F125" s="8" t="s">
        <v>1111</v>
      </c>
      <c r="G125" s="124" t="s">
        <v>13</v>
      </c>
      <c r="L125" s="688">
        <v>3.2</v>
      </c>
      <c r="M125" s="689">
        <v>3.4</v>
      </c>
    </row>
    <row r="126" spans="1:13" x14ac:dyDescent="0.25">
      <c r="A126" s="6" t="s">
        <v>1123</v>
      </c>
      <c r="B126" s="686">
        <v>3.3</v>
      </c>
      <c r="C126" s="687">
        <v>3.5</v>
      </c>
      <c r="D126" s="7">
        <f t="shared" si="3"/>
        <v>6.0606060606060663E-2</v>
      </c>
      <c r="E126" s="7" t="s">
        <v>11</v>
      </c>
      <c r="F126" s="8" t="s">
        <v>1111</v>
      </c>
      <c r="G126" s="124" t="s">
        <v>13</v>
      </c>
      <c r="L126" s="688">
        <v>3.2</v>
      </c>
      <c r="M126" s="689">
        <v>3.3</v>
      </c>
    </row>
    <row r="127" spans="1:13" ht="28.5" x14ac:dyDescent="0.25">
      <c r="A127" s="6" t="s">
        <v>1124</v>
      </c>
      <c r="B127" s="686">
        <v>17.5</v>
      </c>
      <c r="C127" s="687">
        <v>17.5</v>
      </c>
      <c r="D127" s="7">
        <f t="shared" si="3"/>
        <v>0</v>
      </c>
      <c r="E127" s="7" t="s">
        <v>11</v>
      </c>
      <c r="F127" s="8" t="s">
        <v>1125</v>
      </c>
      <c r="G127" s="124" t="s">
        <v>13</v>
      </c>
      <c r="H127" s="674" t="s">
        <v>1126</v>
      </c>
      <c r="L127" s="22" t="s">
        <v>309</v>
      </c>
      <c r="M127" s="689">
        <v>17.5</v>
      </c>
    </row>
    <row r="128" spans="1:13" ht="28.5" x14ac:dyDescent="0.25">
      <c r="A128" s="6" t="s">
        <v>1127</v>
      </c>
      <c r="B128" s="686">
        <v>12.5</v>
      </c>
      <c r="C128" s="687">
        <v>12.5</v>
      </c>
      <c r="D128" s="7">
        <f t="shared" si="3"/>
        <v>0</v>
      </c>
      <c r="E128" s="7" t="s">
        <v>11</v>
      </c>
      <c r="F128" s="8" t="s">
        <v>1125</v>
      </c>
      <c r="G128" s="124" t="s">
        <v>13</v>
      </c>
      <c r="H128" s="674" t="s">
        <v>1126</v>
      </c>
      <c r="L128" s="22" t="s">
        <v>309</v>
      </c>
      <c r="M128" s="689">
        <v>12.5</v>
      </c>
    </row>
    <row r="129" spans="1:13" ht="28.5" x14ac:dyDescent="0.25">
      <c r="A129" s="6" t="s">
        <v>1128</v>
      </c>
      <c r="B129" s="686">
        <v>12.5</v>
      </c>
      <c r="C129" s="687">
        <v>12.5</v>
      </c>
      <c r="D129" s="7">
        <f t="shared" si="3"/>
        <v>0</v>
      </c>
      <c r="E129" s="7" t="s">
        <v>11</v>
      </c>
      <c r="F129" s="8" t="s">
        <v>1125</v>
      </c>
      <c r="G129" s="124" t="s">
        <v>13</v>
      </c>
      <c r="H129" s="674" t="s">
        <v>1126</v>
      </c>
      <c r="L129" s="22" t="s">
        <v>309</v>
      </c>
      <c r="M129" s="689">
        <v>12.5</v>
      </c>
    </row>
    <row r="130" spans="1:13" x14ac:dyDescent="0.25">
      <c r="A130" s="6" t="s">
        <v>1129</v>
      </c>
      <c r="B130" s="686">
        <v>22</v>
      </c>
      <c r="C130" s="687">
        <v>23</v>
      </c>
      <c r="D130" s="7">
        <f t="shared" si="3"/>
        <v>4.5454545454545456E-2</v>
      </c>
      <c r="E130" s="7" t="s">
        <v>11</v>
      </c>
      <c r="F130" s="8" t="s">
        <v>1062</v>
      </c>
      <c r="G130" s="124" t="s">
        <v>13</v>
      </c>
      <c r="H130" s="674" t="s">
        <v>1126</v>
      </c>
      <c r="L130" s="22" t="s">
        <v>309</v>
      </c>
      <c r="M130" s="689">
        <v>22</v>
      </c>
    </row>
    <row r="131" spans="1:13" x14ac:dyDescent="0.25">
      <c r="A131" s="6" t="s">
        <v>1130</v>
      </c>
      <c r="B131" s="686">
        <v>14</v>
      </c>
      <c r="C131" s="687">
        <v>15</v>
      </c>
      <c r="D131" s="7">
        <f t="shared" si="3"/>
        <v>7.1428571428571425E-2</v>
      </c>
      <c r="E131" s="7" t="s">
        <v>11</v>
      </c>
      <c r="F131" s="8" t="s">
        <v>1062</v>
      </c>
      <c r="G131" s="124" t="s">
        <v>13</v>
      </c>
      <c r="H131" s="674" t="s">
        <v>1126</v>
      </c>
      <c r="L131" s="22" t="s">
        <v>309</v>
      </c>
      <c r="M131" s="689">
        <v>14</v>
      </c>
    </row>
    <row r="132" spans="1:13" x14ac:dyDescent="0.25">
      <c r="A132" s="6" t="s">
        <v>1131</v>
      </c>
      <c r="B132" s="686">
        <v>14</v>
      </c>
      <c r="C132" s="687">
        <v>15</v>
      </c>
      <c r="D132" s="7">
        <f t="shared" si="3"/>
        <v>7.1428571428571425E-2</v>
      </c>
      <c r="E132" s="7" t="s">
        <v>11</v>
      </c>
      <c r="F132" s="8" t="s">
        <v>1062</v>
      </c>
      <c r="G132" s="124" t="s">
        <v>13</v>
      </c>
      <c r="H132" s="674" t="s">
        <v>1126</v>
      </c>
      <c r="L132" s="22" t="s">
        <v>309</v>
      </c>
      <c r="M132" s="689">
        <v>14</v>
      </c>
    </row>
    <row r="133" spans="1:13" x14ac:dyDescent="0.25">
      <c r="A133" s="6" t="s">
        <v>1132</v>
      </c>
      <c r="B133" s="686">
        <v>740</v>
      </c>
      <c r="C133" s="687">
        <v>800</v>
      </c>
      <c r="D133" s="7">
        <f t="shared" si="3"/>
        <v>8.1081081081081086E-2</v>
      </c>
      <c r="E133" s="7" t="s">
        <v>266</v>
      </c>
      <c r="F133" s="8" t="s">
        <v>285</v>
      </c>
      <c r="G133" s="124" t="s">
        <v>13</v>
      </c>
      <c r="H133" s="674" t="s">
        <v>1133</v>
      </c>
      <c r="L133" s="688">
        <v>670</v>
      </c>
      <c r="M133" s="689">
        <v>740</v>
      </c>
    </row>
    <row r="134" spans="1:13" s="674" customFormat="1" x14ac:dyDescent="0.25">
      <c r="A134" s="6" t="s">
        <v>1134</v>
      </c>
      <c r="B134" s="686">
        <v>220</v>
      </c>
      <c r="C134" s="687">
        <v>250</v>
      </c>
      <c r="D134" s="7">
        <f t="shared" si="3"/>
        <v>0.13636363636363635</v>
      </c>
      <c r="E134" s="7" t="s">
        <v>266</v>
      </c>
      <c r="F134" s="8" t="s">
        <v>1135</v>
      </c>
      <c r="G134" s="124" t="s">
        <v>13</v>
      </c>
      <c r="L134" s="688">
        <v>200</v>
      </c>
      <c r="M134" s="689">
        <v>220</v>
      </c>
    </row>
    <row r="135" spans="1:13" s="683" customFormat="1" ht="28.5" x14ac:dyDescent="0.25">
      <c r="A135" s="43" t="s">
        <v>1136</v>
      </c>
      <c r="B135" s="693">
        <v>320</v>
      </c>
      <c r="C135" s="694">
        <v>350</v>
      </c>
      <c r="D135" s="45">
        <f t="shared" si="3"/>
        <v>9.375E-2</v>
      </c>
      <c r="E135" s="45" t="s">
        <v>266</v>
      </c>
      <c r="F135" s="46" t="s">
        <v>1137</v>
      </c>
      <c r="G135" s="124" t="s">
        <v>13</v>
      </c>
      <c r="H135" s="674" t="s">
        <v>1138</v>
      </c>
      <c r="L135" s="697">
        <v>310</v>
      </c>
      <c r="M135" s="698">
        <v>320</v>
      </c>
    </row>
    <row r="136" spans="1:13" x14ac:dyDescent="0.25">
      <c r="A136" s="6" t="s">
        <v>1139</v>
      </c>
      <c r="B136" s="686">
        <v>130</v>
      </c>
      <c r="C136" s="687">
        <v>142</v>
      </c>
      <c r="D136" s="7">
        <f t="shared" si="3"/>
        <v>9.2307692307692313E-2</v>
      </c>
      <c r="E136" s="7" t="s">
        <v>266</v>
      </c>
      <c r="F136" s="8" t="s">
        <v>923</v>
      </c>
      <c r="G136" s="124" t="s">
        <v>13</v>
      </c>
      <c r="L136" s="688">
        <v>120</v>
      </c>
      <c r="M136" s="689">
        <v>130</v>
      </c>
    </row>
    <row r="137" spans="1:13" s="713" customFormat="1" ht="28.5" x14ac:dyDescent="0.25">
      <c r="A137" s="43" t="s">
        <v>1140</v>
      </c>
      <c r="B137" s="693">
        <v>20</v>
      </c>
      <c r="C137" s="694">
        <v>22</v>
      </c>
      <c r="D137" s="45">
        <f t="shared" si="3"/>
        <v>0.1</v>
      </c>
      <c r="E137" s="45" t="s">
        <v>266</v>
      </c>
      <c r="F137" s="46" t="s">
        <v>923</v>
      </c>
      <c r="G137" s="124" t="s">
        <v>13</v>
      </c>
      <c r="H137" s="569" t="s">
        <v>1141</v>
      </c>
      <c r="L137" s="44">
        <v>16</v>
      </c>
      <c r="M137" s="695">
        <v>20</v>
      </c>
    </row>
    <row r="138" spans="1:13" x14ac:dyDescent="0.25">
      <c r="A138" s="6" t="s">
        <v>1142</v>
      </c>
      <c r="B138" s="686">
        <v>4.6500000000000004</v>
      </c>
      <c r="C138" s="687">
        <v>4.95</v>
      </c>
      <c r="D138" s="7">
        <f t="shared" si="3"/>
        <v>6.4516129032258021E-2</v>
      </c>
      <c r="E138" s="7" t="s">
        <v>11</v>
      </c>
      <c r="F138" s="8" t="s">
        <v>923</v>
      </c>
      <c r="G138" s="124" t="s">
        <v>13</v>
      </c>
      <c r="L138" s="688">
        <v>4.5</v>
      </c>
      <c r="M138" s="689">
        <v>4.6500000000000004</v>
      </c>
    </row>
    <row r="139" spans="1:13" x14ac:dyDescent="0.25">
      <c r="A139" s="6" t="s">
        <v>1143</v>
      </c>
      <c r="B139" s="686">
        <v>5.9</v>
      </c>
      <c r="C139" s="687">
        <v>6.3</v>
      </c>
      <c r="D139" s="7">
        <f t="shared" si="3"/>
        <v>6.7796610169491428E-2</v>
      </c>
      <c r="E139" s="7" t="s">
        <v>11</v>
      </c>
      <c r="F139" s="8" t="s">
        <v>1144</v>
      </c>
      <c r="G139" s="124" t="s">
        <v>13</v>
      </c>
      <c r="H139" s="674" t="s">
        <v>1145</v>
      </c>
      <c r="L139" s="688">
        <v>5.7</v>
      </c>
      <c r="M139" s="689">
        <v>5.9</v>
      </c>
    </row>
    <row r="140" spans="1:13" ht="28.5" x14ac:dyDescent="0.25">
      <c r="A140" s="6" t="s">
        <v>1146</v>
      </c>
      <c r="B140" s="686">
        <v>4.95</v>
      </c>
      <c r="C140" s="687">
        <v>5.5</v>
      </c>
      <c r="D140" s="7">
        <f t="shared" si="3"/>
        <v>0.11111111111111108</v>
      </c>
      <c r="E140" s="7" t="s">
        <v>11</v>
      </c>
      <c r="F140" s="8" t="s">
        <v>1144</v>
      </c>
      <c r="G140" s="124" t="s">
        <v>13</v>
      </c>
      <c r="H140" s="674" t="s">
        <v>1147</v>
      </c>
      <c r="L140" s="688">
        <v>4.7</v>
      </c>
      <c r="M140" s="689">
        <v>4.95</v>
      </c>
    </row>
    <row r="141" spans="1:13" x14ac:dyDescent="0.25">
      <c r="A141" s="6" t="s">
        <v>1148</v>
      </c>
      <c r="B141" s="686">
        <v>4.6500000000000004</v>
      </c>
      <c r="C141" s="687">
        <v>4.95</v>
      </c>
      <c r="D141" s="7">
        <f>(C141-B141)/B141</f>
        <v>6.4516129032258021E-2</v>
      </c>
      <c r="E141" s="7" t="s">
        <v>11</v>
      </c>
      <c r="F141" s="8" t="s">
        <v>1111</v>
      </c>
      <c r="G141" s="124" t="s">
        <v>13</v>
      </c>
      <c r="L141" s="688">
        <v>4.5</v>
      </c>
      <c r="M141" s="689">
        <v>4.6500000000000004</v>
      </c>
    </row>
    <row r="142" spans="1:13" ht="29.45" customHeight="1" x14ac:dyDescent="0.25">
      <c r="A142" s="6" t="s">
        <v>1149</v>
      </c>
      <c r="B142" s="686">
        <v>17.5</v>
      </c>
      <c r="C142" s="687">
        <v>18</v>
      </c>
      <c r="D142" s="7">
        <f>(C142-B142)/B142</f>
        <v>2.8571428571428571E-2</v>
      </c>
      <c r="E142" s="7" t="s">
        <v>11</v>
      </c>
      <c r="F142" s="8" t="s">
        <v>285</v>
      </c>
      <c r="G142" s="124" t="s">
        <v>13</v>
      </c>
      <c r="H142" s="674" t="s">
        <v>1150</v>
      </c>
      <c r="L142" s="688">
        <v>17.5</v>
      </c>
      <c r="M142" s="689">
        <v>17.5</v>
      </c>
    </row>
    <row r="143" spans="1:13" x14ac:dyDescent="0.25">
      <c r="A143" s="6" t="s">
        <v>1151</v>
      </c>
      <c r="B143" s="686">
        <v>10</v>
      </c>
      <c r="C143" s="687">
        <v>10.5</v>
      </c>
      <c r="D143" s="7">
        <f>(C143-B143)/B143</f>
        <v>0.05</v>
      </c>
      <c r="E143" s="7" t="s">
        <v>11</v>
      </c>
      <c r="F143" s="8" t="s">
        <v>1152</v>
      </c>
      <c r="G143" s="124" t="s">
        <v>13</v>
      </c>
      <c r="H143" s="674" t="s">
        <v>1150</v>
      </c>
      <c r="L143" s="688">
        <v>10</v>
      </c>
      <c r="M143" s="689">
        <v>10</v>
      </c>
    </row>
    <row r="144" spans="1:13" x14ac:dyDescent="0.25">
      <c r="A144" s="714" t="s">
        <v>1153</v>
      </c>
      <c r="B144" s="686">
        <v>2.4</v>
      </c>
      <c r="C144" s="687">
        <v>2.75</v>
      </c>
      <c r="D144" s="7">
        <f t="shared" ref="D144:D151" si="4">(C144-B144)/B144</f>
        <v>0.14583333333333337</v>
      </c>
      <c r="E144" s="7" t="s">
        <v>11</v>
      </c>
      <c r="F144" s="32" t="s">
        <v>1111</v>
      </c>
      <c r="G144" s="124" t="s">
        <v>13</v>
      </c>
      <c r="L144" s="688">
        <v>2.25</v>
      </c>
      <c r="M144" s="689">
        <v>2.4</v>
      </c>
    </row>
    <row r="145" spans="1:13" s="684" customFormat="1" ht="28.5" x14ac:dyDescent="0.25">
      <c r="A145" s="715" t="s">
        <v>1154</v>
      </c>
      <c r="B145" s="693">
        <v>40</v>
      </c>
      <c r="C145" s="694">
        <v>50</v>
      </c>
      <c r="D145" s="45">
        <f t="shared" si="4"/>
        <v>0.25</v>
      </c>
      <c r="E145" s="72" t="s">
        <v>11</v>
      </c>
      <c r="F145" s="73" t="s">
        <v>1155</v>
      </c>
      <c r="G145" s="124" t="s">
        <v>13</v>
      </c>
      <c r="H145" s="683"/>
      <c r="L145" s="44" t="s">
        <v>309</v>
      </c>
      <c r="M145" s="698">
        <v>40</v>
      </c>
    </row>
    <row r="146" spans="1:13" s="684" customFormat="1" ht="28.5" x14ac:dyDescent="0.25">
      <c r="A146" s="715" t="s">
        <v>1156</v>
      </c>
      <c r="B146" s="693">
        <v>66</v>
      </c>
      <c r="C146" s="694">
        <v>84</v>
      </c>
      <c r="D146" s="45">
        <f t="shared" si="4"/>
        <v>0.27272727272727271</v>
      </c>
      <c r="E146" s="72" t="s">
        <v>251</v>
      </c>
      <c r="F146" s="73" t="s">
        <v>1155</v>
      </c>
      <c r="G146" s="124" t="s">
        <v>13</v>
      </c>
      <c r="H146" s="683"/>
      <c r="L146" s="44" t="s">
        <v>309</v>
      </c>
      <c r="M146" s="698">
        <v>66</v>
      </c>
    </row>
    <row r="147" spans="1:13" s="684" customFormat="1" ht="28.5" x14ac:dyDescent="0.25">
      <c r="A147" s="715" t="s">
        <v>1157</v>
      </c>
      <c r="B147" s="693">
        <v>80</v>
      </c>
      <c r="C147" s="694">
        <v>100</v>
      </c>
      <c r="D147" s="45">
        <f t="shared" si="4"/>
        <v>0.25</v>
      </c>
      <c r="E147" s="72" t="s">
        <v>11</v>
      </c>
      <c r="F147" s="73" t="s">
        <v>1155</v>
      </c>
      <c r="G147" s="124" t="s">
        <v>13</v>
      </c>
      <c r="H147" s="683"/>
      <c r="L147" s="44" t="s">
        <v>309</v>
      </c>
      <c r="M147" s="698">
        <v>80</v>
      </c>
    </row>
    <row r="148" spans="1:13" s="684" customFormat="1" ht="28.5" x14ac:dyDescent="0.25">
      <c r="A148" s="715" t="s">
        <v>1158</v>
      </c>
      <c r="B148" s="693">
        <v>132</v>
      </c>
      <c r="C148" s="694">
        <v>150</v>
      </c>
      <c r="D148" s="45">
        <f t="shared" si="4"/>
        <v>0.13636363636363635</v>
      </c>
      <c r="E148" s="72" t="s">
        <v>251</v>
      </c>
      <c r="F148" s="73" t="s">
        <v>1155</v>
      </c>
      <c r="G148" s="124" t="s">
        <v>13</v>
      </c>
      <c r="H148" s="683"/>
      <c r="L148" s="44" t="s">
        <v>309</v>
      </c>
      <c r="M148" s="698">
        <v>132</v>
      </c>
    </row>
    <row r="149" spans="1:13" s="684" customFormat="1" x14ac:dyDescent="0.25">
      <c r="A149" s="715" t="s">
        <v>1159</v>
      </c>
      <c r="B149" s="693">
        <v>120</v>
      </c>
      <c r="C149" s="694">
        <v>150</v>
      </c>
      <c r="D149" s="45">
        <f t="shared" si="4"/>
        <v>0.25</v>
      </c>
      <c r="E149" s="72" t="s">
        <v>11</v>
      </c>
      <c r="F149" s="73" t="s">
        <v>1155</v>
      </c>
      <c r="G149" s="124" t="s">
        <v>13</v>
      </c>
      <c r="H149" s="683"/>
      <c r="L149" s="44" t="s">
        <v>309</v>
      </c>
      <c r="M149" s="698">
        <v>120</v>
      </c>
    </row>
    <row r="150" spans="1:13" s="684" customFormat="1" ht="28.5" x14ac:dyDescent="0.25">
      <c r="A150" s="715" t="s">
        <v>1160</v>
      </c>
      <c r="B150" s="693">
        <v>198</v>
      </c>
      <c r="C150" s="694">
        <v>220</v>
      </c>
      <c r="D150" s="45">
        <f t="shared" si="4"/>
        <v>0.1111111111111111</v>
      </c>
      <c r="E150" s="72" t="s">
        <v>251</v>
      </c>
      <c r="F150" s="73" t="s">
        <v>1155</v>
      </c>
      <c r="G150" s="124" t="s">
        <v>13</v>
      </c>
      <c r="H150" s="683"/>
      <c r="L150" s="44" t="s">
        <v>309</v>
      </c>
      <c r="M150" s="698">
        <v>198</v>
      </c>
    </row>
    <row r="151" spans="1:13" s="684" customFormat="1" ht="15" thickBot="1" x14ac:dyDescent="0.3">
      <c r="A151" s="716" t="s">
        <v>1161</v>
      </c>
      <c r="B151" s="717">
        <v>300</v>
      </c>
      <c r="C151" s="718">
        <v>300</v>
      </c>
      <c r="D151" s="719">
        <f t="shared" si="4"/>
        <v>0</v>
      </c>
      <c r="E151" s="720" t="s">
        <v>251</v>
      </c>
      <c r="F151" s="721" t="s">
        <v>1155</v>
      </c>
      <c r="G151" s="722" t="s">
        <v>13</v>
      </c>
      <c r="H151" s="683"/>
      <c r="L151" s="723" t="s">
        <v>309</v>
      </c>
      <c r="M151" s="724">
        <v>300</v>
      </c>
    </row>
    <row r="152" spans="1:13" ht="15" thickBot="1" x14ac:dyDescent="0.3">
      <c r="A152" s="706"/>
      <c r="B152" s="707"/>
      <c r="C152" s="708"/>
      <c r="D152" s="78"/>
      <c r="E152" s="78"/>
      <c r="F152" s="35"/>
      <c r="G152" s="672"/>
      <c r="L152" s="709"/>
      <c r="M152" s="710"/>
    </row>
    <row r="153" spans="1:13" s="684" customFormat="1" ht="60" x14ac:dyDescent="0.25">
      <c r="A153" s="679" t="s">
        <v>1162</v>
      </c>
      <c r="B153" s="680" t="str">
        <f>B113</f>
        <v>2023/24 Current
Charge</v>
      </c>
      <c r="C153" s="681" t="str">
        <f>C113</f>
        <v>2024/25 Proposed Charge</v>
      </c>
      <c r="D153" s="682" t="s">
        <v>969</v>
      </c>
      <c r="E153" s="573" t="s">
        <v>6</v>
      </c>
      <c r="F153" s="573" t="s">
        <v>7</v>
      </c>
      <c r="G153" s="616" t="s">
        <v>8</v>
      </c>
      <c r="H153" s="683"/>
      <c r="L153" s="573" t="s">
        <v>359</v>
      </c>
      <c r="M153" s="685" t="s">
        <v>1096</v>
      </c>
    </row>
    <row r="154" spans="1:13" s="684" customFormat="1" ht="28.5" x14ac:dyDescent="0.25">
      <c r="A154" s="661" t="s">
        <v>1163</v>
      </c>
      <c r="B154" s="725">
        <v>16</v>
      </c>
      <c r="C154" s="726">
        <v>17</v>
      </c>
      <c r="D154" s="45">
        <f t="shared" ref="D154:D166" si="5">(C154-B154)/B154</f>
        <v>6.25E-2</v>
      </c>
      <c r="E154" s="45" t="s">
        <v>11</v>
      </c>
      <c r="F154" s="727" t="s">
        <v>923</v>
      </c>
      <c r="G154" s="728" t="s">
        <v>13</v>
      </c>
      <c r="H154" s="683"/>
      <c r="L154" s="127">
        <v>15</v>
      </c>
      <c r="M154" s="729">
        <v>16</v>
      </c>
    </row>
    <row r="155" spans="1:13" ht="28.5" x14ac:dyDescent="0.25">
      <c r="A155" s="661" t="s">
        <v>1164</v>
      </c>
      <c r="B155" s="725">
        <v>9.5</v>
      </c>
      <c r="C155" s="726">
        <v>10</v>
      </c>
      <c r="D155" s="45">
        <f t="shared" si="5"/>
        <v>5.2631578947368418E-2</v>
      </c>
      <c r="E155" s="45" t="s">
        <v>11</v>
      </c>
      <c r="F155" s="727" t="s">
        <v>923</v>
      </c>
      <c r="G155" s="728" t="s">
        <v>13</v>
      </c>
      <c r="L155" s="127">
        <v>9</v>
      </c>
      <c r="M155" s="729">
        <v>9.5</v>
      </c>
    </row>
    <row r="156" spans="1:13" ht="28.5" x14ac:dyDescent="0.25">
      <c r="A156" s="730" t="s">
        <v>1165</v>
      </c>
      <c r="B156" s="725">
        <v>5.5</v>
      </c>
      <c r="C156" s="726">
        <v>6</v>
      </c>
      <c r="D156" s="45">
        <f t="shared" si="5"/>
        <v>9.0909090909090912E-2</v>
      </c>
      <c r="E156" s="45" t="s">
        <v>11</v>
      </c>
      <c r="F156" s="120" t="s">
        <v>1166</v>
      </c>
      <c r="G156" s="728" t="s">
        <v>13</v>
      </c>
      <c r="L156" s="127">
        <v>5</v>
      </c>
      <c r="M156" s="729">
        <v>5.5</v>
      </c>
    </row>
    <row r="157" spans="1:13" ht="28.5" x14ac:dyDescent="0.25">
      <c r="A157" s="730" t="s">
        <v>1167</v>
      </c>
      <c r="B157" s="725">
        <v>25</v>
      </c>
      <c r="C157" s="726">
        <v>26</v>
      </c>
      <c r="D157" s="45">
        <f t="shared" si="5"/>
        <v>0.04</v>
      </c>
      <c r="E157" s="45" t="s">
        <v>251</v>
      </c>
      <c r="F157" s="120" t="s">
        <v>1168</v>
      </c>
      <c r="G157" s="728" t="s">
        <v>13</v>
      </c>
      <c r="H157" s="674" t="s">
        <v>1169</v>
      </c>
      <c r="L157" s="127">
        <v>25</v>
      </c>
      <c r="M157" s="729">
        <v>25</v>
      </c>
    </row>
    <row r="158" spans="1:13" ht="28.5" x14ac:dyDescent="0.25">
      <c r="A158" s="730" t="s">
        <v>1170</v>
      </c>
      <c r="B158" s="725">
        <v>20</v>
      </c>
      <c r="C158" s="726">
        <v>21</v>
      </c>
      <c r="D158" s="45">
        <f t="shared" si="5"/>
        <v>0.05</v>
      </c>
      <c r="E158" s="45" t="s">
        <v>251</v>
      </c>
      <c r="F158" s="120" t="s">
        <v>1168</v>
      </c>
      <c r="G158" s="728" t="s">
        <v>13</v>
      </c>
      <c r="H158" s="674" t="s">
        <v>1169</v>
      </c>
      <c r="L158" s="127">
        <v>20</v>
      </c>
      <c r="M158" s="729">
        <v>20</v>
      </c>
    </row>
    <row r="159" spans="1:13" ht="28.5" x14ac:dyDescent="0.25">
      <c r="A159" s="730" t="s">
        <v>1171</v>
      </c>
      <c r="B159" s="725">
        <v>10</v>
      </c>
      <c r="C159" s="726">
        <v>11</v>
      </c>
      <c r="D159" s="45">
        <f t="shared" si="5"/>
        <v>0.1</v>
      </c>
      <c r="E159" s="45" t="s">
        <v>251</v>
      </c>
      <c r="F159" s="120" t="s">
        <v>1168</v>
      </c>
      <c r="G159" s="728" t="s">
        <v>13</v>
      </c>
      <c r="H159" s="674" t="s">
        <v>1169</v>
      </c>
      <c r="L159" s="127">
        <v>10</v>
      </c>
      <c r="M159" s="729">
        <v>10</v>
      </c>
    </row>
    <row r="160" spans="1:13" ht="28.5" x14ac:dyDescent="0.25">
      <c r="A160" s="730" t="s">
        <v>1172</v>
      </c>
      <c r="B160" s="725">
        <v>38</v>
      </c>
      <c r="C160" s="726">
        <v>40</v>
      </c>
      <c r="D160" s="45">
        <f t="shared" si="5"/>
        <v>5.2631578947368418E-2</v>
      </c>
      <c r="E160" s="45" t="s">
        <v>11</v>
      </c>
      <c r="F160" s="120" t="s">
        <v>923</v>
      </c>
      <c r="G160" s="728" t="s">
        <v>13</v>
      </c>
      <c r="L160" s="127">
        <v>36</v>
      </c>
      <c r="M160" s="729">
        <v>38</v>
      </c>
    </row>
    <row r="161" spans="1:13" ht="28.5" x14ac:dyDescent="0.25">
      <c r="A161" s="730" t="s">
        <v>1173</v>
      </c>
      <c r="B161" s="725">
        <v>38</v>
      </c>
      <c r="C161" s="726">
        <v>40</v>
      </c>
      <c r="D161" s="45">
        <f t="shared" si="5"/>
        <v>5.2631578947368418E-2</v>
      </c>
      <c r="E161" s="45" t="s">
        <v>11</v>
      </c>
      <c r="F161" s="120" t="s">
        <v>923</v>
      </c>
      <c r="G161" s="728" t="s">
        <v>13</v>
      </c>
      <c r="L161" s="127">
        <v>36</v>
      </c>
      <c r="M161" s="729">
        <v>38</v>
      </c>
    </row>
    <row r="162" spans="1:13" ht="28.5" x14ac:dyDescent="0.25">
      <c r="A162" s="730" t="s">
        <v>1174</v>
      </c>
      <c r="B162" s="725">
        <v>19</v>
      </c>
      <c r="C162" s="726">
        <v>20</v>
      </c>
      <c r="D162" s="45">
        <f t="shared" si="5"/>
        <v>5.2631578947368418E-2</v>
      </c>
      <c r="E162" s="45" t="s">
        <v>11</v>
      </c>
      <c r="F162" s="120" t="s">
        <v>1175</v>
      </c>
      <c r="G162" s="728" t="s">
        <v>13</v>
      </c>
      <c r="L162" s="127">
        <v>18.5</v>
      </c>
      <c r="M162" s="729">
        <v>19</v>
      </c>
    </row>
    <row r="163" spans="1:13" ht="28.5" x14ac:dyDescent="0.25">
      <c r="A163" s="730" t="s">
        <v>1176</v>
      </c>
      <c r="B163" s="725">
        <v>19</v>
      </c>
      <c r="C163" s="726">
        <v>20</v>
      </c>
      <c r="D163" s="45">
        <f t="shared" si="5"/>
        <v>5.2631578947368418E-2</v>
      </c>
      <c r="E163" s="45" t="s">
        <v>11</v>
      </c>
      <c r="F163" s="120" t="s">
        <v>1175</v>
      </c>
      <c r="G163" s="728" t="s">
        <v>13</v>
      </c>
      <c r="L163" s="127">
        <v>18.5</v>
      </c>
      <c r="M163" s="729">
        <v>19</v>
      </c>
    </row>
    <row r="164" spans="1:13" ht="28.5" x14ac:dyDescent="0.25">
      <c r="A164" s="730" t="s">
        <v>1177</v>
      </c>
      <c r="B164" s="725">
        <v>9</v>
      </c>
      <c r="C164" s="726">
        <v>10</v>
      </c>
      <c r="D164" s="45">
        <f t="shared" si="5"/>
        <v>0.1111111111111111</v>
      </c>
      <c r="E164" s="45" t="s">
        <v>11</v>
      </c>
      <c r="F164" s="120" t="s">
        <v>1178</v>
      </c>
      <c r="G164" s="728" t="s">
        <v>13</v>
      </c>
      <c r="L164" s="127">
        <v>8</v>
      </c>
      <c r="M164" s="729">
        <v>9</v>
      </c>
    </row>
    <row r="165" spans="1:13" s="684" customFormat="1" ht="28.5" x14ac:dyDescent="0.25">
      <c r="A165" s="730" t="s">
        <v>1179</v>
      </c>
      <c r="B165" s="725">
        <v>6.5</v>
      </c>
      <c r="C165" s="726">
        <v>7</v>
      </c>
      <c r="D165" s="45">
        <f t="shared" si="5"/>
        <v>7.6923076923076927E-2</v>
      </c>
      <c r="E165" s="45" t="s">
        <v>11</v>
      </c>
      <c r="F165" s="727" t="s">
        <v>923</v>
      </c>
      <c r="G165" s="728" t="s">
        <v>13</v>
      </c>
      <c r="H165" s="683"/>
      <c r="L165" s="127">
        <v>6.25</v>
      </c>
      <c r="M165" s="729">
        <v>6.5</v>
      </c>
    </row>
    <row r="166" spans="1:13" s="684" customFormat="1" ht="29.25" thickBot="1" x14ac:dyDescent="0.3">
      <c r="A166" s="731" t="s">
        <v>1180</v>
      </c>
      <c r="B166" s="732">
        <v>200</v>
      </c>
      <c r="C166" s="733">
        <v>210</v>
      </c>
      <c r="D166" s="45">
        <f t="shared" si="5"/>
        <v>0.05</v>
      </c>
      <c r="E166" s="72" t="s">
        <v>266</v>
      </c>
      <c r="F166" s="734" t="s">
        <v>1181</v>
      </c>
      <c r="G166" s="735" t="s">
        <v>13</v>
      </c>
      <c r="H166" s="683"/>
      <c r="L166" s="736">
        <v>80</v>
      </c>
      <c r="M166" s="737">
        <v>200</v>
      </c>
    </row>
    <row r="167" spans="1:13" ht="14.25" customHeight="1" thickBot="1" x14ac:dyDescent="0.3">
      <c r="A167" s="738"/>
      <c r="B167" s="739"/>
      <c r="C167" s="740"/>
      <c r="D167" s="741"/>
      <c r="E167" s="742"/>
      <c r="F167" s="743"/>
      <c r="G167" s="744"/>
      <c r="L167" s="745"/>
      <c r="M167" s="746"/>
    </row>
    <row r="168" spans="1:13" ht="60" x14ac:dyDescent="0.25">
      <c r="A168" s="679" t="s">
        <v>1182</v>
      </c>
      <c r="B168" s="680" t="str">
        <f>B153</f>
        <v>2023/24 Current
Charge</v>
      </c>
      <c r="C168" s="681" t="str">
        <f>C153</f>
        <v>2024/25 Proposed Charge</v>
      </c>
      <c r="D168" s="682" t="s">
        <v>969</v>
      </c>
      <c r="E168" s="573" t="s">
        <v>6</v>
      </c>
      <c r="F168" s="573" t="s">
        <v>7</v>
      </c>
      <c r="G168" s="616" t="s">
        <v>8</v>
      </c>
      <c r="L168" s="573" t="s">
        <v>359</v>
      </c>
      <c r="M168" s="685" t="s">
        <v>1096</v>
      </c>
    </row>
    <row r="169" spans="1:13" ht="14.25" customHeight="1" x14ac:dyDescent="0.25">
      <c r="A169" s="747" t="s">
        <v>1183</v>
      </c>
      <c r="B169" s="748">
        <v>12.5</v>
      </c>
      <c r="C169" s="749">
        <v>15</v>
      </c>
      <c r="D169" s="45">
        <f t="shared" ref="D169:D189" si="6">(C169-B169)/B169</f>
        <v>0.2</v>
      </c>
      <c r="E169" s="750" t="s">
        <v>266</v>
      </c>
      <c r="F169" s="751" t="s">
        <v>1184</v>
      </c>
      <c r="G169" s="752" t="s">
        <v>13</v>
      </c>
      <c r="H169" s="674" t="s">
        <v>1185</v>
      </c>
      <c r="L169" s="753">
        <v>10</v>
      </c>
      <c r="M169" s="754">
        <v>12.5</v>
      </c>
    </row>
    <row r="170" spans="1:13" ht="14.25" customHeight="1" x14ac:dyDescent="0.25">
      <c r="A170" s="747" t="s">
        <v>1186</v>
      </c>
      <c r="B170" s="748">
        <v>12.5</v>
      </c>
      <c r="C170" s="749">
        <v>25</v>
      </c>
      <c r="D170" s="45">
        <f>(C170-B170)/B170</f>
        <v>1</v>
      </c>
      <c r="E170" s="750" t="s">
        <v>266</v>
      </c>
      <c r="F170" s="751" t="s">
        <v>1184</v>
      </c>
      <c r="G170" s="752" t="s">
        <v>13</v>
      </c>
      <c r="L170" s="753"/>
      <c r="M170" s="754"/>
    </row>
    <row r="171" spans="1:13" s="684" customFormat="1" ht="30.6" customHeight="1" x14ac:dyDescent="0.25">
      <c r="A171" s="730" t="s">
        <v>1187</v>
      </c>
      <c r="B171" s="755">
        <v>35</v>
      </c>
      <c r="C171" s="756">
        <v>37</v>
      </c>
      <c r="D171" s="45">
        <f t="shared" si="6"/>
        <v>5.7142857142857141E-2</v>
      </c>
      <c r="E171" s="45" t="s">
        <v>266</v>
      </c>
      <c r="F171" s="727" t="s">
        <v>923</v>
      </c>
      <c r="G171" s="752" t="s">
        <v>13</v>
      </c>
      <c r="H171" s="683" t="s">
        <v>1188</v>
      </c>
      <c r="L171" s="757">
        <v>30</v>
      </c>
      <c r="M171" s="758">
        <v>35</v>
      </c>
    </row>
    <row r="172" spans="1:13" s="684" customFormat="1" ht="28.5" x14ac:dyDescent="0.25">
      <c r="A172" s="730" t="s">
        <v>1189</v>
      </c>
      <c r="B172" s="755">
        <v>20</v>
      </c>
      <c r="C172" s="756">
        <v>22</v>
      </c>
      <c r="D172" s="45">
        <f t="shared" si="6"/>
        <v>0.1</v>
      </c>
      <c r="E172" s="45" t="s">
        <v>266</v>
      </c>
      <c r="F172" s="727" t="s">
        <v>923</v>
      </c>
      <c r="G172" s="752" t="s">
        <v>13</v>
      </c>
      <c r="H172" s="683" t="s">
        <v>1188</v>
      </c>
      <c r="L172" s="757">
        <v>17</v>
      </c>
      <c r="M172" s="758">
        <v>20</v>
      </c>
    </row>
    <row r="173" spans="1:13" x14ac:dyDescent="0.25">
      <c r="A173" s="118" t="s">
        <v>1190</v>
      </c>
      <c r="B173" s="748">
        <v>28</v>
      </c>
      <c r="C173" s="749">
        <v>30</v>
      </c>
      <c r="D173" s="45">
        <f t="shared" si="6"/>
        <v>7.1428571428571425E-2</v>
      </c>
      <c r="E173" s="7" t="s">
        <v>266</v>
      </c>
      <c r="F173" s="120" t="s">
        <v>923</v>
      </c>
      <c r="G173" s="752" t="s">
        <v>13</v>
      </c>
      <c r="H173" s="674" t="s">
        <v>1188</v>
      </c>
      <c r="L173" s="753">
        <v>26</v>
      </c>
      <c r="M173" s="754">
        <v>28</v>
      </c>
    </row>
    <row r="174" spans="1:13" x14ac:dyDescent="0.25">
      <c r="A174" s="118" t="s">
        <v>1191</v>
      </c>
      <c r="B174" s="748">
        <v>18</v>
      </c>
      <c r="C174" s="749">
        <v>18</v>
      </c>
      <c r="D174" s="45">
        <f t="shared" si="6"/>
        <v>0</v>
      </c>
      <c r="E174" s="7" t="s">
        <v>266</v>
      </c>
      <c r="F174" s="120" t="s">
        <v>923</v>
      </c>
      <c r="G174" s="752" t="s">
        <v>13</v>
      </c>
      <c r="H174" s="674" t="s">
        <v>1188</v>
      </c>
      <c r="L174" s="753">
        <v>16</v>
      </c>
      <c r="M174" s="754">
        <v>18</v>
      </c>
    </row>
    <row r="175" spans="1:13" x14ac:dyDescent="0.25">
      <c r="A175" s="118" t="s">
        <v>1192</v>
      </c>
      <c r="B175" s="748">
        <v>20</v>
      </c>
      <c r="C175" s="749">
        <v>22</v>
      </c>
      <c r="D175" s="45">
        <f t="shared" si="6"/>
        <v>0.1</v>
      </c>
      <c r="E175" s="7" t="s">
        <v>266</v>
      </c>
      <c r="F175" s="120" t="s">
        <v>923</v>
      </c>
      <c r="G175" s="752" t="s">
        <v>13</v>
      </c>
      <c r="H175" s="674" t="s">
        <v>1188</v>
      </c>
      <c r="L175" s="753">
        <v>18.5</v>
      </c>
      <c r="M175" s="754">
        <v>20</v>
      </c>
    </row>
    <row r="176" spans="1:13" x14ac:dyDescent="0.25">
      <c r="A176" s="118" t="s">
        <v>1193</v>
      </c>
      <c r="B176" s="748">
        <v>10</v>
      </c>
      <c r="C176" s="749">
        <v>11</v>
      </c>
      <c r="D176" s="45">
        <f t="shared" si="6"/>
        <v>0.1</v>
      </c>
      <c r="E176" s="7" t="s">
        <v>266</v>
      </c>
      <c r="F176" s="120" t="s">
        <v>923</v>
      </c>
      <c r="G176" s="752" t="s">
        <v>13</v>
      </c>
      <c r="H176" s="674" t="s">
        <v>1194</v>
      </c>
      <c r="L176" s="753">
        <v>10</v>
      </c>
      <c r="M176" s="754">
        <v>10</v>
      </c>
    </row>
    <row r="177" spans="1:13" s="684" customFormat="1" ht="34.5" customHeight="1" x14ac:dyDescent="0.25">
      <c r="A177" s="730" t="s">
        <v>1195</v>
      </c>
      <c r="B177" s="755">
        <v>20</v>
      </c>
      <c r="C177" s="756">
        <v>22</v>
      </c>
      <c r="D177" s="45">
        <f t="shared" si="6"/>
        <v>0.1</v>
      </c>
      <c r="E177" s="45" t="s">
        <v>266</v>
      </c>
      <c r="F177" s="727" t="s">
        <v>923</v>
      </c>
      <c r="G177" s="752" t="s">
        <v>13</v>
      </c>
      <c r="H177" s="683" t="s">
        <v>1141</v>
      </c>
      <c r="L177" s="757">
        <v>20</v>
      </c>
      <c r="M177" s="758">
        <v>20</v>
      </c>
    </row>
    <row r="178" spans="1:13" s="684" customFormat="1" ht="28.5" x14ac:dyDescent="0.25">
      <c r="A178" s="730" t="s">
        <v>1196</v>
      </c>
      <c r="B178" s="755">
        <v>750</v>
      </c>
      <c r="C178" s="756">
        <v>840</v>
      </c>
      <c r="D178" s="45">
        <f t="shared" si="6"/>
        <v>0.12</v>
      </c>
      <c r="E178" s="45" t="s">
        <v>266</v>
      </c>
      <c r="F178" s="727" t="s">
        <v>1103</v>
      </c>
      <c r="G178" s="752" t="s">
        <v>13</v>
      </c>
      <c r="H178" s="683"/>
      <c r="L178" s="757">
        <v>665</v>
      </c>
      <c r="M178" s="758">
        <v>750</v>
      </c>
    </row>
    <row r="179" spans="1:13" s="684" customFormat="1" ht="28.5" x14ac:dyDescent="0.25">
      <c r="A179" s="730" t="s">
        <v>1197</v>
      </c>
      <c r="B179" s="755">
        <v>495</v>
      </c>
      <c r="C179" s="756">
        <v>550</v>
      </c>
      <c r="D179" s="45">
        <f t="shared" si="6"/>
        <v>0.1111111111111111</v>
      </c>
      <c r="E179" s="45" t="s">
        <v>266</v>
      </c>
      <c r="F179" s="727" t="s">
        <v>1103</v>
      </c>
      <c r="G179" s="752" t="s">
        <v>13</v>
      </c>
      <c r="H179" s="683"/>
      <c r="L179" s="757">
        <v>440</v>
      </c>
      <c r="M179" s="758">
        <v>495</v>
      </c>
    </row>
    <row r="180" spans="1:13" s="684" customFormat="1" ht="28.5" x14ac:dyDescent="0.25">
      <c r="A180" s="661" t="s">
        <v>1198</v>
      </c>
      <c r="B180" s="755">
        <v>55</v>
      </c>
      <c r="C180" s="756">
        <v>60</v>
      </c>
      <c r="D180" s="45">
        <f t="shared" si="6"/>
        <v>9.0909090909090912E-2</v>
      </c>
      <c r="E180" s="45" t="s">
        <v>266</v>
      </c>
      <c r="F180" s="727" t="s">
        <v>1093</v>
      </c>
      <c r="G180" s="752" t="s">
        <v>13</v>
      </c>
      <c r="H180" s="683"/>
      <c r="L180" s="757">
        <v>50</v>
      </c>
      <c r="M180" s="758">
        <v>55</v>
      </c>
    </row>
    <row r="181" spans="1:13" s="684" customFormat="1" ht="28.5" x14ac:dyDescent="0.25">
      <c r="A181" s="661" t="s">
        <v>1199</v>
      </c>
      <c r="B181" s="755">
        <v>33</v>
      </c>
      <c r="C181" s="756">
        <v>35</v>
      </c>
      <c r="D181" s="45">
        <f t="shared" si="6"/>
        <v>6.0606060606060608E-2</v>
      </c>
      <c r="E181" s="45" t="s">
        <v>266</v>
      </c>
      <c r="F181" s="727" t="s">
        <v>1093</v>
      </c>
      <c r="G181" s="752" t="s">
        <v>13</v>
      </c>
      <c r="H181" s="683"/>
      <c r="L181" s="757">
        <v>30</v>
      </c>
      <c r="M181" s="758">
        <v>33</v>
      </c>
    </row>
    <row r="182" spans="1:13" s="684" customFormat="1" ht="28.5" x14ac:dyDescent="0.25">
      <c r="A182" s="661" t="s">
        <v>1200</v>
      </c>
      <c r="B182" s="755">
        <v>55</v>
      </c>
      <c r="C182" s="756">
        <v>55</v>
      </c>
      <c r="D182" s="45">
        <f t="shared" si="6"/>
        <v>0</v>
      </c>
      <c r="E182" s="45" t="s">
        <v>266</v>
      </c>
      <c r="F182" s="727" t="s">
        <v>1184</v>
      </c>
      <c r="G182" s="752" t="s">
        <v>13</v>
      </c>
      <c r="H182" s="683" t="s">
        <v>1201</v>
      </c>
      <c r="L182" s="757">
        <v>53</v>
      </c>
      <c r="M182" s="758">
        <v>55</v>
      </c>
    </row>
    <row r="183" spans="1:13" s="684" customFormat="1" ht="28.5" x14ac:dyDescent="0.25">
      <c r="A183" s="661" t="s">
        <v>1202</v>
      </c>
      <c r="B183" s="755">
        <v>30</v>
      </c>
      <c r="C183" s="756">
        <v>30</v>
      </c>
      <c r="D183" s="45">
        <f t="shared" si="6"/>
        <v>0</v>
      </c>
      <c r="E183" s="45" t="s">
        <v>266</v>
      </c>
      <c r="F183" s="727" t="s">
        <v>1184</v>
      </c>
      <c r="G183" s="752" t="s">
        <v>13</v>
      </c>
      <c r="H183" s="683" t="s">
        <v>1201</v>
      </c>
      <c r="L183" s="757">
        <v>28</v>
      </c>
      <c r="M183" s="758">
        <v>30</v>
      </c>
    </row>
    <row r="184" spans="1:13" s="684" customFormat="1" ht="28.5" x14ac:dyDescent="0.25">
      <c r="A184" s="661" t="s">
        <v>1203</v>
      </c>
      <c r="B184" s="755">
        <v>30</v>
      </c>
      <c r="C184" s="756">
        <v>30</v>
      </c>
      <c r="D184" s="45">
        <f t="shared" si="6"/>
        <v>0</v>
      </c>
      <c r="E184" s="45" t="s">
        <v>266</v>
      </c>
      <c r="F184" s="727" t="s">
        <v>1184</v>
      </c>
      <c r="G184" s="752" t="s">
        <v>13</v>
      </c>
      <c r="H184" s="683" t="s">
        <v>1201</v>
      </c>
      <c r="L184" s="757">
        <v>28</v>
      </c>
      <c r="M184" s="758">
        <v>30</v>
      </c>
    </row>
    <row r="185" spans="1:13" s="684" customFormat="1" ht="28.5" x14ac:dyDescent="0.25">
      <c r="A185" s="661" t="s">
        <v>1204</v>
      </c>
      <c r="B185" s="725">
        <v>15</v>
      </c>
      <c r="C185" s="726">
        <v>15</v>
      </c>
      <c r="D185" s="45">
        <f t="shared" si="6"/>
        <v>0</v>
      </c>
      <c r="E185" s="45" t="s">
        <v>266</v>
      </c>
      <c r="F185" s="727" t="s">
        <v>1184</v>
      </c>
      <c r="G185" s="752" t="s">
        <v>13</v>
      </c>
      <c r="H185" s="683" t="s">
        <v>1201</v>
      </c>
      <c r="L185" s="127">
        <v>14</v>
      </c>
      <c r="M185" s="729">
        <v>15</v>
      </c>
    </row>
    <row r="186" spans="1:13" s="684" customFormat="1" ht="28.5" x14ac:dyDescent="0.25">
      <c r="A186" s="759" t="s">
        <v>1205</v>
      </c>
      <c r="B186" s="725">
        <v>60</v>
      </c>
      <c r="C186" s="726">
        <v>60</v>
      </c>
      <c r="D186" s="45">
        <f t="shared" si="6"/>
        <v>0</v>
      </c>
      <c r="E186" s="45" t="s">
        <v>266</v>
      </c>
      <c r="F186" s="727" t="s">
        <v>1184</v>
      </c>
      <c r="G186" s="752" t="s">
        <v>13</v>
      </c>
      <c r="H186" s="683" t="s">
        <v>1206</v>
      </c>
      <c r="L186" s="127" t="s">
        <v>309</v>
      </c>
      <c r="M186" s="729">
        <v>60</v>
      </c>
    </row>
    <row r="187" spans="1:13" s="684" customFormat="1" ht="28.5" x14ac:dyDescent="0.25">
      <c r="A187" s="760" t="s">
        <v>1207</v>
      </c>
      <c r="B187" s="725">
        <v>35</v>
      </c>
      <c r="C187" s="726">
        <v>40</v>
      </c>
      <c r="D187" s="45">
        <f t="shared" si="6"/>
        <v>0.14285714285714285</v>
      </c>
      <c r="E187" s="45" t="s">
        <v>266</v>
      </c>
      <c r="F187" s="727" t="s">
        <v>1184</v>
      </c>
      <c r="G187" s="752" t="s">
        <v>13</v>
      </c>
      <c r="H187" s="683" t="s">
        <v>1206</v>
      </c>
      <c r="L187" s="127" t="s">
        <v>309</v>
      </c>
      <c r="M187" s="729">
        <v>35</v>
      </c>
    </row>
    <row r="188" spans="1:13" s="684" customFormat="1" ht="28.5" x14ac:dyDescent="0.25">
      <c r="A188" s="761" t="s">
        <v>1208</v>
      </c>
      <c r="B188" s="725">
        <v>35</v>
      </c>
      <c r="C188" s="726">
        <v>40</v>
      </c>
      <c r="D188" s="45">
        <f t="shared" si="6"/>
        <v>0.14285714285714285</v>
      </c>
      <c r="E188" s="45" t="s">
        <v>266</v>
      </c>
      <c r="F188" s="727" t="s">
        <v>1184</v>
      </c>
      <c r="G188" s="752" t="s">
        <v>13</v>
      </c>
      <c r="H188" s="683" t="s">
        <v>1206</v>
      </c>
      <c r="L188" s="127" t="s">
        <v>309</v>
      </c>
      <c r="M188" s="729">
        <v>35</v>
      </c>
    </row>
    <row r="189" spans="1:13" s="684" customFormat="1" ht="29.25" thickBot="1" x14ac:dyDescent="0.3">
      <c r="A189" s="762" t="s">
        <v>1209</v>
      </c>
      <c r="B189" s="763">
        <v>20</v>
      </c>
      <c r="C189" s="764">
        <v>25</v>
      </c>
      <c r="D189" s="720">
        <f t="shared" si="6"/>
        <v>0.25</v>
      </c>
      <c r="E189" s="720" t="s">
        <v>266</v>
      </c>
      <c r="F189" s="765" t="s">
        <v>1184</v>
      </c>
      <c r="G189" s="766" t="s">
        <v>13</v>
      </c>
      <c r="H189" s="683" t="s">
        <v>1206</v>
      </c>
      <c r="L189" s="767" t="s">
        <v>309</v>
      </c>
      <c r="M189" s="768">
        <v>20</v>
      </c>
    </row>
    <row r="190" spans="1:13" s="10" customFormat="1" ht="15" thickBot="1" x14ac:dyDescent="0.3">
      <c r="A190" s="16"/>
      <c r="B190" s="769"/>
      <c r="C190" s="770"/>
      <c r="D190" s="771"/>
      <c r="E190" s="17"/>
      <c r="F190" s="17"/>
      <c r="G190" s="18"/>
      <c r="H190" s="674"/>
      <c r="L190" s="772"/>
      <c r="M190" s="773"/>
    </row>
    <row r="191" spans="1:13" s="684" customFormat="1" ht="60" x14ac:dyDescent="0.25">
      <c r="A191" s="774" t="s">
        <v>1210</v>
      </c>
      <c r="B191" s="680" t="str">
        <f>B168</f>
        <v>2023/24 Current
Charge</v>
      </c>
      <c r="C191" s="681" t="str">
        <f>C168</f>
        <v>2024/25 Proposed Charge</v>
      </c>
      <c r="D191" s="682" t="s">
        <v>969</v>
      </c>
      <c r="E191" s="573" t="s">
        <v>6</v>
      </c>
      <c r="F191" s="573" t="s">
        <v>7</v>
      </c>
      <c r="G191" s="616" t="s">
        <v>8</v>
      </c>
      <c r="H191" s="683"/>
      <c r="L191" s="573" t="s">
        <v>359</v>
      </c>
      <c r="M191" s="685" t="s">
        <v>1096</v>
      </c>
    </row>
    <row r="192" spans="1:13" x14ac:dyDescent="0.25">
      <c r="A192" s="6" t="s">
        <v>1211</v>
      </c>
      <c r="B192" s="686">
        <v>6.5</v>
      </c>
      <c r="C192" s="687">
        <v>6.75</v>
      </c>
      <c r="D192" s="7">
        <f t="shared" ref="D192:D209" si="7">(C192-B192)/B192</f>
        <v>3.8461538461538464E-2</v>
      </c>
      <c r="E192" s="8" t="s">
        <v>11</v>
      </c>
      <c r="F192" s="8" t="s">
        <v>972</v>
      </c>
      <c r="G192" s="124" t="s">
        <v>13</v>
      </c>
      <c r="H192" s="674" t="s">
        <v>1212</v>
      </c>
      <c r="L192" s="775">
        <v>6.5</v>
      </c>
      <c r="M192" s="776">
        <v>6.5</v>
      </c>
    </row>
    <row r="193" spans="1:13" ht="14.25" customHeight="1" x14ac:dyDescent="0.25">
      <c r="A193" s="6" t="s">
        <v>1213</v>
      </c>
      <c r="B193" s="686">
        <v>3</v>
      </c>
      <c r="C193" s="687">
        <v>3</v>
      </c>
      <c r="D193" s="7">
        <f t="shared" si="7"/>
        <v>0</v>
      </c>
      <c r="E193" s="8" t="s">
        <v>11</v>
      </c>
      <c r="F193" s="8" t="s">
        <v>972</v>
      </c>
      <c r="G193" s="124" t="s">
        <v>13</v>
      </c>
      <c r="L193" s="775">
        <v>2.75</v>
      </c>
      <c r="M193" s="776">
        <v>3</v>
      </c>
    </row>
    <row r="194" spans="1:13" ht="14.25" customHeight="1" x14ac:dyDescent="0.25">
      <c r="A194" s="6" t="s">
        <v>1214</v>
      </c>
      <c r="B194" s="686">
        <v>4.3499999999999996</v>
      </c>
      <c r="C194" s="687">
        <v>4.5</v>
      </c>
      <c r="D194" s="7">
        <f t="shared" si="7"/>
        <v>3.4482758620689738E-2</v>
      </c>
      <c r="E194" s="8" t="s">
        <v>11</v>
      </c>
      <c r="F194" s="8" t="s">
        <v>972</v>
      </c>
      <c r="G194" s="124" t="s">
        <v>13</v>
      </c>
      <c r="L194" s="775">
        <v>4.3499999999999996</v>
      </c>
      <c r="M194" s="776">
        <v>4.3499999999999996</v>
      </c>
    </row>
    <row r="195" spans="1:13" ht="14.25" customHeight="1" x14ac:dyDescent="0.25">
      <c r="A195" s="6" t="s">
        <v>1215</v>
      </c>
      <c r="B195" s="686">
        <v>6.5</v>
      </c>
      <c r="C195" s="687">
        <v>6.75</v>
      </c>
      <c r="D195" s="7">
        <f t="shared" si="7"/>
        <v>3.8461538461538464E-2</v>
      </c>
      <c r="E195" s="8" t="s">
        <v>11</v>
      </c>
      <c r="F195" s="8" t="s">
        <v>972</v>
      </c>
      <c r="G195" s="124" t="s">
        <v>13</v>
      </c>
      <c r="L195" s="775">
        <v>6.5</v>
      </c>
      <c r="M195" s="776">
        <v>6.5</v>
      </c>
    </row>
    <row r="196" spans="1:13" ht="14.25" customHeight="1" x14ac:dyDescent="0.25">
      <c r="A196" s="6" t="s">
        <v>1216</v>
      </c>
      <c r="B196" s="686">
        <v>6.5</v>
      </c>
      <c r="C196" s="687">
        <v>6.75</v>
      </c>
      <c r="D196" s="7">
        <f t="shared" si="7"/>
        <v>3.8461538461538464E-2</v>
      </c>
      <c r="E196" s="8" t="s">
        <v>11</v>
      </c>
      <c r="F196" s="8" t="s">
        <v>972</v>
      </c>
      <c r="G196" s="124" t="s">
        <v>13</v>
      </c>
      <c r="L196" s="775">
        <v>6.5</v>
      </c>
      <c r="M196" s="776">
        <v>6.5</v>
      </c>
    </row>
    <row r="197" spans="1:13" ht="14.25" customHeight="1" x14ac:dyDescent="0.25">
      <c r="A197" s="6" t="s">
        <v>1217</v>
      </c>
      <c r="B197" s="686">
        <v>4.5999999999999996</v>
      </c>
      <c r="C197" s="687">
        <v>4.75</v>
      </c>
      <c r="D197" s="7">
        <f t="shared" si="7"/>
        <v>3.2608695652173995E-2</v>
      </c>
      <c r="E197" s="8" t="s">
        <v>11</v>
      </c>
      <c r="F197" s="8" t="s">
        <v>972</v>
      </c>
      <c r="G197" s="124" t="s">
        <v>13</v>
      </c>
      <c r="L197" s="775">
        <v>4.5999999999999996</v>
      </c>
      <c r="M197" s="776">
        <v>4.5999999999999996</v>
      </c>
    </row>
    <row r="198" spans="1:13" ht="14.25" customHeight="1" x14ac:dyDescent="0.25">
      <c r="A198" s="6" t="s">
        <v>1218</v>
      </c>
      <c r="B198" s="686">
        <v>3.5</v>
      </c>
      <c r="C198" s="687">
        <v>3.5</v>
      </c>
      <c r="D198" s="7">
        <f t="shared" si="7"/>
        <v>0</v>
      </c>
      <c r="E198" s="8" t="s">
        <v>11</v>
      </c>
      <c r="F198" s="8" t="s">
        <v>972</v>
      </c>
      <c r="G198" s="124" t="s">
        <v>13</v>
      </c>
      <c r="L198" s="775">
        <v>3.5</v>
      </c>
      <c r="M198" s="776">
        <v>3.5</v>
      </c>
    </row>
    <row r="199" spans="1:13" ht="14.25" customHeight="1" x14ac:dyDescent="0.25">
      <c r="A199" s="6" t="s">
        <v>1219</v>
      </c>
      <c r="B199" s="686">
        <v>6.5</v>
      </c>
      <c r="C199" s="687">
        <v>6.75</v>
      </c>
      <c r="D199" s="7">
        <f t="shared" si="7"/>
        <v>3.8461538461538464E-2</v>
      </c>
      <c r="E199" s="8" t="s">
        <v>11</v>
      </c>
      <c r="F199" s="8" t="s">
        <v>972</v>
      </c>
      <c r="G199" s="124" t="s">
        <v>13</v>
      </c>
      <c r="L199" s="775">
        <v>9</v>
      </c>
      <c r="M199" s="776">
        <v>6.5</v>
      </c>
    </row>
    <row r="200" spans="1:13" ht="14.25" customHeight="1" x14ac:dyDescent="0.25">
      <c r="A200" s="6" t="s">
        <v>1220</v>
      </c>
      <c r="B200" s="686">
        <v>6.5</v>
      </c>
      <c r="C200" s="687">
        <v>6.75</v>
      </c>
      <c r="D200" s="7">
        <f t="shared" si="7"/>
        <v>3.8461538461538464E-2</v>
      </c>
      <c r="E200" s="8" t="s">
        <v>11</v>
      </c>
      <c r="F200" s="8" t="s">
        <v>972</v>
      </c>
      <c r="G200" s="124" t="s">
        <v>13</v>
      </c>
      <c r="L200" s="775">
        <v>9</v>
      </c>
      <c r="M200" s="776">
        <v>6.5</v>
      </c>
    </row>
    <row r="201" spans="1:13" ht="14.25" customHeight="1" x14ac:dyDescent="0.25">
      <c r="A201" s="6" t="s">
        <v>1221</v>
      </c>
      <c r="B201" s="686">
        <v>6.5</v>
      </c>
      <c r="C201" s="687">
        <v>6.75</v>
      </c>
      <c r="D201" s="7">
        <f t="shared" si="7"/>
        <v>3.8461538461538464E-2</v>
      </c>
      <c r="E201" s="8" t="s">
        <v>11</v>
      </c>
      <c r="F201" s="8" t="s">
        <v>972</v>
      </c>
      <c r="G201" s="124" t="s">
        <v>13</v>
      </c>
      <c r="L201" s="775">
        <v>9</v>
      </c>
      <c r="M201" s="776">
        <v>6.5</v>
      </c>
    </row>
    <row r="202" spans="1:13" ht="14.25" customHeight="1" x14ac:dyDescent="0.25">
      <c r="A202" s="6" t="s">
        <v>1222</v>
      </c>
      <c r="B202" s="686">
        <v>6.5</v>
      </c>
      <c r="C202" s="687">
        <v>6.75</v>
      </c>
      <c r="D202" s="7">
        <f t="shared" si="7"/>
        <v>3.8461538461538464E-2</v>
      </c>
      <c r="E202" s="8" t="s">
        <v>11</v>
      </c>
      <c r="F202" s="8" t="s">
        <v>972</v>
      </c>
      <c r="G202" s="124" t="s">
        <v>13</v>
      </c>
      <c r="L202" s="775">
        <v>9</v>
      </c>
      <c r="M202" s="776">
        <v>6.5</v>
      </c>
    </row>
    <row r="203" spans="1:13" ht="30" customHeight="1" x14ac:dyDescent="0.25">
      <c r="A203" s="6" t="s">
        <v>1223</v>
      </c>
      <c r="B203" s="686">
        <v>4</v>
      </c>
      <c r="C203" s="687">
        <v>4</v>
      </c>
      <c r="D203" s="7">
        <f t="shared" si="7"/>
        <v>0</v>
      </c>
      <c r="E203" s="8" t="s">
        <v>11</v>
      </c>
      <c r="F203" s="8" t="s">
        <v>972</v>
      </c>
      <c r="G203" s="124" t="s">
        <v>13</v>
      </c>
      <c r="L203" s="775">
        <v>4</v>
      </c>
      <c r="M203" s="776">
        <v>4</v>
      </c>
    </row>
    <row r="204" spans="1:13" x14ac:dyDescent="0.25">
      <c r="A204" s="12" t="s">
        <v>1224</v>
      </c>
      <c r="B204" s="686">
        <v>22</v>
      </c>
      <c r="C204" s="687">
        <v>22</v>
      </c>
      <c r="D204" s="7">
        <f t="shared" si="7"/>
        <v>0</v>
      </c>
      <c r="E204" s="8" t="s">
        <v>11</v>
      </c>
      <c r="F204" s="8" t="s">
        <v>1225</v>
      </c>
      <c r="G204" s="124" t="s">
        <v>13</v>
      </c>
      <c r="L204" s="775">
        <v>22</v>
      </c>
      <c r="M204" s="776">
        <v>22</v>
      </c>
    </row>
    <row r="205" spans="1:13" ht="28.5" x14ac:dyDescent="0.25">
      <c r="A205" s="118" t="s">
        <v>1226</v>
      </c>
      <c r="B205" s="686">
        <v>17.5</v>
      </c>
      <c r="C205" s="687">
        <v>17.5</v>
      </c>
      <c r="D205" s="7">
        <f t="shared" si="7"/>
        <v>0</v>
      </c>
      <c r="E205" s="8" t="s">
        <v>11</v>
      </c>
      <c r="F205" s="8" t="s">
        <v>1227</v>
      </c>
      <c r="G205" s="124" t="s">
        <v>13</v>
      </c>
      <c r="H205" s="674" t="s">
        <v>1228</v>
      </c>
      <c r="L205" s="775">
        <v>17.5</v>
      </c>
      <c r="M205" s="776">
        <v>17.5</v>
      </c>
    </row>
    <row r="206" spans="1:13" ht="28.5" x14ac:dyDescent="0.25">
      <c r="A206" s="118" t="s">
        <v>1229</v>
      </c>
      <c r="B206" s="686">
        <v>12.5</v>
      </c>
      <c r="C206" s="687">
        <v>17.5</v>
      </c>
      <c r="D206" s="7">
        <f t="shared" si="7"/>
        <v>0.4</v>
      </c>
      <c r="E206" s="8" t="s">
        <v>11</v>
      </c>
      <c r="F206" s="8" t="s">
        <v>1227</v>
      </c>
      <c r="G206" s="124" t="s">
        <v>13</v>
      </c>
      <c r="L206" s="775">
        <v>12.5</v>
      </c>
      <c r="M206" s="776">
        <v>12.5</v>
      </c>
    </row>
    <row r="207" spans="1:13" ht="28.5" x14ac:dyDescent="0.25">
      <c r="A207" s="118" t="s">
        <v>1230</v>
      </c>
      <c r="B207" s="686">
        <v>12.5</v>
      </c>
      <c r="C207" s="687">
        <v>12.5</v>
      </c>
      <c r="D207" s="7">
        <f t="shared" si="7"/>
        <v>0</v>
      </c>
      <c r="E207" s="8" t="s">
        <v>11</v>
      </c>
      <c r="F207" s="8" t="s">
        <v>1227</v>
      </c>
      <c r="G207" s="124" t="s">
        <v>13</v>
      </c>
      <c r="L207" s="775">
        <v>12.5</v>
      </c>
      <c r="M207" s="776">
        <v>12.5</v>
      </c>
    </row>
    <row r="208" spans="1:13" ht="28.5" x14ac:dyDescent="0.25">
      <c r="A208" s="118" t="s">
        <v>1231</v>
      </c>
      <c r="B208" s="686">
        <v>12.5</v>
      </c>
      <c r="C208" s="687">
        <v>12.5</v>
      </c>
      <c r="D208" s="7">
        <f t="shared" si="7"/>
        <v>0</v>
      </c>
      <c r="E208" s="8" t="s">
        <v>11</v>
      </c>
      <c r="F208" s="8" t="s">
        <v>1227</v>
      </c>
      <c r="G208" s="124" t="s">
        <v>13</v>
      </c>
      <c r="L208" s="775">
        <v>12.5</v>
      </c>
      <c r="M208" s="776">
        <v>12.5</v>
      </c>
    </row>
    <row r="209" spans="1:13" ht="28.5" x14ac:dyDescent="0.25">
      <c r="A209" s="118" t="s">
        <v>1232</v>
      </c>
      <c r="B209" s="686">
        <v>12.5</v>
      </c>
      <c r="C209" s="687">
        <v>12.5</v>
      </c>
      <c r="D209" s="7">
        <f t="shared" si="7"/>
        <v>0</v>
      </c>
      <c r="E209" s="8" t="s">
        <v>11</v>
      </c>
      <c r="F209" s="8" t="s">
        <v>1227</v>
      </c>
      <c r="G209" s="124" t="s">
        <v>13</v>
      </c>
      <c r="L209" s="775">
        <v>12.5</v>
      </c>
      <c r="M209" s="776">
        <v>12.5</v>
      </c>
    </row>
    <row r="210" spans="1:13" ht="14.25" customHeight="1" x14ac:dyDescent="0.25">
      <c r="A210" s="118" t="s">
        <v>1233</v>
      </c>
      <c r="B210" s="686">
        <v>36</v>
      </c>
      <c r="C210" s="687">
        <v>37</v>
      </c>
      <c r="D210" s="7">
        <f>(C210-B210)/B210</f>
        <v>2.7777777777777776E-2</v>
      </c>
      <c r="E210" s="8" t="s">
        <v>11</v>
      </c>
      <c r="F210" s="8" t="s">
        <v>1062</v>
      </c>
      <c r="G210" s="124" t="s">
        <v>13</v>
      </c>
      <c r="H210" s="674" t="s">
        <v>1234</v>
      </c>
      <c r="L210" s="775">
        <v>36</v>
      </c>
      <c r="M210" s="776">
        <v>36</v>
      </c>
    </row>
    <row r="211" spans="1:13" s="684" customFormat="1" ht="32.1" customHeight="1" x14ac:dyDescent="0.25">
      <c r="A211" s="730" t="s">
        <v>1235</v>
      </c>
      <c r="B211" s="693">
        <v>29.95</v>
      </c>
      <c r="C211" s="694">
        <v>30.95</v>
      </c>
      <c r="D211" s="45">
        <f>(C211-B211)/B211</f>
        <v>3.3388981636060099E-2</v>
      </c>
      <c r="E211" s="46" t="s">
        <v>11</v>
      </c>
      <c r="F211" s="46" t="s">
        <v>1062</v>
      </c>
      <c r="G211" s="124" t="s">
        <v>13</v>
      </c>
      <c r="H211" s="683" t="s">
        <v>1234</v>
      </c>
      <c r="L211" s="777" t="s">
        <v>309</v>
      </c>
      <c r="M211" s="778">
        <v>29.95</v>
      </c>
    </row>
    <row r="212" spans="1:13" ht="14.25" customHeight="1" x14ac:dyDescent="0.25">
      <c r="A212" s="118" t="s">
        <v>1236</v>
      </c>
      <c r="B212" s="686">
        <v>22</v>
      </c>
      <c r="C212" s="687">
        <v>23</v>
      </c>
      <c r="D212" s="7">
        <f t="shared" ref="D212:D224" si="8">(C212-B212)/B212</f>
        <v>4.5454545454545456E-2</v>
      </c>
      <c r="E212" s="8" t="s">
        <v>11</v>
      </c>
      <c r="F212" s="8" t="s">
        <v>1062</v>
      </c>
      <c r="G212" s="124" t="s">
        <v>13</v>
      </c>
      <c r="H212" s="674" t="s">
        <v>1234</v>
      </c>
      <c r="L212" s="775">
        <v>18.5</v>
      </c>
      <c r="M212" s="776">
        <v>22</v>
      </c>
    </row>
    <row r="213" spans="1:13" x14ac:dyDescent="0.25">
      <c r="A213" s="118" t="s">
        <v>1237</v>
      </c>
      <c r="B213" s="686">
        <v>64.8</v>
      </c>
      <c r="C213" s="687">
        <v>66.5</v>
      </c>
      <c r="D213" s="7">
        <f t="shared" si="8"/>
        <v>2.6234567901234612E-2</v>
      </c>
      <c r="E213" s="8" t="s">
        <v>11</v>
      </c>
      <c r="F213" s="8" t="s">
        <v>1062</v>
      </c>
      <c r="G213" s="124" t="s">
        <v>13</v>
      </c>
      <c r="H213" s="674" t="s">
        <v>1238</v>
      </c>
      <c r="L213" s="775">
        <v>64.8</v>
      </c>
      <c r="M213" s="776">
        <v>64.8</v>
      </c>
    </row>
    <row r="214" spans="1:13" ht="14.25" customHeight="1" x14ac:dyDescent="0.25">
      <c r="A214" s="118" t="s">
        <v>1239</v>
      </c>
      <c r="B214" s="686">
        <v>24</v>
      </c>
      <c r="C214" s="687">
        <v>24.8</v>
      </c>
      <c r="D214" s="7">
        <f t="shared" si="8"/>
        <v>3.3333333333333361E-2</v>
      </c>
      <c r="E214" s="8" t="s">
        <v>11</v>
      </c>
      <c r="F214" s="8" t="s">
        <v>1062</v>
      </c>
      <c r="G214" s="124" t="s">
        <v>13</v>
      </c>
      <c r="H214" s="674" t="s">
        <v>1234</v>
      </c>
      <c r="L214" s="775">
        <v>24</v>
      </c>
      <c r="M214" s="776">
        <v>24</v>
      </c>
    </row>
    <row r="215" spans="1:13" ht="14.25" customHeight="1" x14ac:dyDescent="0.25">
      <c r="A215" s="118" t="s">
        <v>1240</v>
      </c>
      <c r="B215" s="686">
        <v>14</v>
      </c>
      <c r="C215" s="687">
        <v>15</v>
      </c>
      <c r="D215" s="7">
        <f t="shared" si="8"/>
        <v>7.1428571428571425E-2</v>
      </c>
      <c r="E215" s="8" t="s">
        <v>11</v>
      </c>
      <c r="F215" s="8" t="s">
        <v>1062</v>
      </c>
      <c r="G215" s="124" t="s">
        <v>13</v>
      </c>
      <c r="H215" s="674" t="s">
        <v>1234</v>
      </c>
      <c r="L215" s="775">
        <v>14</v>
      </c>
      <c r="M215" s="776">
        <v>14</v>
      </c>
    </row>
    <row r="216" spans="1:13" ht="14.25" customHeight="1" x14ac:dyDescent="0.25">
      <c r="A216" s="118" t="s">
        <v>1241</v>
      </c>
      <c r="B216" s="686">
        <v>42</v>
      </c>
      <c r="C216" s="687">
        <v>43</v>
      </c>
      <c r="D216" s="7">
        <f t="shared" si="8"/>
        <v>2.3809523809523808E-2</v>
      </c>
      <c r="E216" s="8" t="s">
        <v>11</v>
      </c>
      <c r="F216" s="8" t="s">
        <v>1062</v>
      </c>
      <c r="G216" s="124" t="s">
        <v>13</v>
      </c>
      <c r="H216" s="674" t="s">
        <v>1234</v>
      </c>
      <c r="L216" s="775">
        <v>42</v>
      </c>
      <c r="M216" s="776">
        <v>42</v>
      </c>
    </row>
    <row r="217" spans="1:13" ht="28.5" customHeight="1" x14ac:dyDescent="0.25">
      <c r="A217" s="118" t="s">
        <v>1242</v>
      </c>
      <c r="B217" s="686">
        <v>33.5</v>
      </c>
      <c r="C217" s="687">
        <v>34</v>
      </c>
      <c r="D217" s="7">
        <f t="shared" si="8"/>
        <v>1.4925373134328358E-2</v>
      </c>
      <c r="E217" s="8" t="s">
        <v>11</v>
      </c>
      <c r="F217" s="8" t="s">
        <v>1062</v>
      </c>
      <c r="G217" s="124" t="s">
        <v>13</v>
      </c>
      <c r="H217" s="674" t="s">
        <v>1234</v>
      </c>
      <c r="L217" s="775">
        <v>33.4</v>
      </c>
      <c r="M217" s="776">
        <v>33.5</v>
      </c>
    </row>
    <row r="218" spans="1:13" ht="29.1" customHeight="1" x14ac:dyDescent="0.25">
      <c r="A218" s="118" t="s">
        <v>1243</v>
      </c>
      <c r="B218" s="686">
        <v>21.1</v>
      </c>
      <c r="C218" s="687">
        <v>22</v>
      </c>
      <c r="D218" s="7">
        <f t="shared" si="8"/>
        <v>4.2654028436018884E-2</v>
      </c>
      <c r="E218" s="8" t="s">
        <v>11</v>
      </c>
      <c r="F218" s="8" t="s">
        <v>1062</v>
      </c>
      <c r="G218" s="124" t="s">
        <v>13</v>
      </c>
      <c r="H218" s="674" t="s">
        <v>1244</v>
      </c>
      <c r="L218" s="775">
        <v>21.1</v>
      </c>
      <c r="M218" s="776">
        <v>21.1</v>
      </c>
    </row>
    <row r="219" spans="1:13" ht="14.25" customHeight="1" x14ac:dyDescent="0.25">
      <c r="A219" s="118" t="s">
        <v>1245</v>
      </c>
      <c r="B219" s="686">
        <v>32.4</v>
      </c>
      <c r="C219" s="687">
        <v>33.299999999999997</v>
      </c>
      <c r="D219" s="7">
        <f t="shared" si="8"/>
        <v>2.7777777777777735E-2</v>
      </c>
      <c r="E219" s="8" t="s">
        <v>11</v>
      </c>
      <c r="F219" s="8" t="s">
        <v>1062</v>
      </c>
      <c r="G219" s="124" t="s">
        <v>13</v>
      </c>
      <c r="H219" s="674" t="s">
        <v>1234</v>
      </c>
      <c r="L219" s="775">
        <v>32.4</v>
      </c>
      <c r="M219" s="776">
        <v>32.4</v>
      </c>
    </row>
    <row r="220" spans="1:13" x14ac:dyDescent="0.25">
      <c r="A220" s="118" t="s">
        <v>1246</v>
      </c>
      <c r="B220" s="686">
        <v>58.3</v>
      </c>
      <c r="C220" s="687">
        <v>60</v>
      </c>
      <c r="D220" s="7">
        <f t="shared" si="8"/>
        <v>2.9159519725557512E-2</v>
      </c>
      <c r="E220" s="8" t="s">
        <v>11</v>
      </c>
      <c r="F220" s="8" t="s">
        <v>1062</v>
      </c>
      <c r="G220" s="124" t="s">
        <v>13</v>
      </c>
      <c r="H220" s="674" t="s">
        <v>1247</v>
      </c>
      <c r="L220" s="775">
        <v>58.3</v>
      </c>
      <c r="M220" s="776">
        <v>58.3</v>
      </c>
    </row>
    <row r="221" spans="1:13" ht="14.25" customHeight="1" x14ac:dyDescent="0.25">
      <c r="A221" s="118" t="s">
        <v>1248</v>
      </c>
      <c r="B221" s="686">
        <v>22</v>
      </c>
      <c r="C221" s="687">
        <v>23</v>
      </c>
      <c r="D221" s="7">
        <f t="shared" si="8"/>
        <v>4.5454545454545456E-2</v>
      </c>
      <c r="E221" s="8" t="s">
        <v>11</v>
      </c>
      <c r="F221" s="8" t="s">
        <v>1062</v>
      </c>
      <c r="G221" s="124" t="s">
        <v>13</v>
      </c>
      <c r="H221" s="674" t="s">
        <v>1234</v>
      </c>
      <c r="L221" s="775">
        <v>22</v>
      </c>
      <c r="M221" s="776">
        <v>22</v>
      </c>
    </row>
    <row r="222" spans="1:13" s="684" customFormat="1" ht="31.5" customHeight="1" x14ac:dyDescent="0.25">
      <c r="A222" s="730" t="s">
        <v>1249</v>
      </c>
      <c r="B222" s="693">
        <v>17</v>
      </c>
      <c r="C222" s="694">
        <v>18</v>
      </c>
      <c r="D222" s="45">
        <f t="shared" si="8"/>
        <v>5.8823529411764705E-2</v>
      </c>
      <c r="E222" s="8" t="s">
        <v>11</v>
      </c>
      <c r="F222" s="46" t="s">
        <v>1062</v>
      </c>
      <c r="G222" s="124" t="s">
        <v>13</v>
      </c>
      <c r="H222" s="683" t="s">
        <v>1234</v>
      </c>
      <c r="L222" s="779">
        <v>17</v>
      </c>
      <c r="M222" s="778">
        <v>17</v>
      </c>
    </row>
    <row r="223" spans="1:13" s="684" customFormat="1" ht="14.25" customHeight="1" x14ac:dyDescent="0.25">
      <c r="A223" s="730" t="s">
        <v>1250</v>
      </c>
      <c r="B223" s="693">
        <v>17</v>
      </c>
      <c r="C223" s="694">
        <v>18</v>
      </c>
      <c r="D223" s="45">
        <f t="shared" si="8"/>
        <v>5.8823529411764705E-2</v>
      </c>
      <c r="E223" s="8" t="s">
        <v>11</v>
      </c>
      <c r="F223" s="46" t="s">
        <v>1062</v>
      </c>
      <c r="G223" s="124" t="s">
        <v>13</v>
      </c>
      <c r="H223" s="683" t="s">
        <v>1234</v>
      </c>
      <c r="L223" s="779">
        <v>17</v>
      </c>
      <c r="M223" s="778">
        <v>17</v>
      </c>
    </row>
    <row r="224" spans="1:13" ht="14.25" customHeight="1" x14ac:dyDescent="0.25">
      <c r="A224" s="118" t="s">
        <v>1251</v>
      </c>
      <c r="B224" s="686">
        <v>22</v>
      </c>
      <c r="C224" s="687">
        <v>23</v>
      </c>
      <c r="D224" s="7">
        <f t="shared" si="8"/>
        <v>4.5454545454545456E-2</v>
      </c>
      <c r="E224" s="8" t="s">
        <v>11</v>
      </c>
      <c r="F224" s="8" t="s">
        <v>1062</v>
      </c>
      <c r="G224" s="124" t="s">
        <v>13</v>
      </c>
      <c r="H224" s="674" t="s">
        <v>1234</v>
      </c>
      <c r="L224" s="775">
        <v>22</v>
      </c>
      <c r="M224" s="776">
        <v>22</v>
      </c>
    </row>
    <row r="225" spans="1:13" ht="14.25" customHeight="1" x14ac:dyDescent="0.25">
      <c r="A225" s="118" t="s">
        <v>1252</v>
      </c>
      <c r="B225" s="686">
        <v>22</v>
      </c>
      <c r="C225" s="687">
        <v>23</v>
      </c>
      <c r="D225" s="7">
        <f>(C225-B225)/B225</f>
        <v>4.5454545454545456E-2</v>
      </c>
      <c r="E225" s="8" t="s">
        <v>11</v>
      </c>
      <c r="F225" s="8" t="s">
        <v>1062</v>
      </c>
      <c r="G225" s="124" t="s">
        <v>13</v>
      </c>
      <c r="H225" s="674" t="s">
        <v>1234</v>
      </c>
      <c r="L225" s="775">
        <v>22</v>
      </c>
      <c r="M225" s="776">
        <v>22</v>
      </c>
    </row>
    <row r="226" spans="1:13" x14ac:dyDescent="0.25">
      <c r="A226" s="118" t="s">
        <v>1253</v>
      </c>
      <c r="B226" s="686" t="s">
        <v>1254</v>
      </c>
      <c r="C226" s="687" t="s">
        <v>1254</v>
      </c>
      <c r="D226" s="7" t="s">
        <v>71</v>
      </c>
      <c r="E226" s="8" t="s">
        <v>11</v>
      </c>
      <c r="F226" s="8" t="s">
        <v>1255</v>
      </c>
      <c r="G226" s="124" t="s">
        <v>13</v>
      </c>
      <c r="L226" s="780" t="s">
        <v>1254</v>
      </c>
      <c r="M226" s="781" t="s">
        <v>1254</v>
      </c>
    </row>
    <row r="227" spans="1:13" ht="28.5" x14ac:dyDescent="0.25">
      <c r="A227" s="118" t="s">
        <v>1256</v>
      </c>
      <c r="B227" s="686" t="s">
        <v>1254</v>
      </c>
      <c r="C227" s="687" t="s">
        <v>1254</v>
      </c>
      <c r="D227" s="7" t="s">
        <v>71</v>
      </c>
      <c r="E227" s="8" t="s">
        <v>11</v>
      </c>
      <c r="F227" s="8" t="s">
        <v>1255</v>
      </c>
      <c r="G227" s="124" t="s">
        <v>13</v>
      </c>
      <c r="L227" s="780" t="s">
        <v>1254</v>
      </c>
      <c r="M227" s="781" t="s">
        <v>1254</v>
      </c>
    </row>
    <row r="228" spans="1:13" x14ac:dyDescent="0.25">
      <c r="A228" s="118" t="s">
        <v>1257</v>
      </c>
      <c r="B228" s="686">
        <v>6.5</v>
      </c>
      <c r="C228" s="687">
        <v>6.75</v>
      </c>
      <c r="D228" s="7">
        <f>(C228-B228)/B228</f>
        <v>3.8461538461538464E-2</v>
      </c>
      <c r="E228" s="8" t="s">
        <v>11</v>
      </c>
      <c r="F228" s="8" t="s">
        <v>1255</v>
      </c>
      <c r="G228" s="124" t="s">
        <v>13</v>
      </c>
      <c r="L228" s="780">
        <v>6.5</v>
      </c>
      <c r="M228" s="781">
        <v>6.5</v>
      </c>
    </row>
    <row r="229" spans="1:13" x14ac:dyDescent="0.25">
      <c r="A229" s="118" t="s">
        <v>1258</v>
      </c>
      <c r="B229" s="686" t="s">
        <v>1254</v>
      </c>
      <c r="C229" s="687" t="s">
        <v>1254</v>
      </c>
      <c r="D229" s="7" t="s">
        <v>71</v>
      </c>
      <c r="E229" s="8" t="s">
        <v>11</v>
      </c>
      <c r="F229" s="8" t="s">
        <v>1255</v>
      </c>
      <c r="G229" s="124" t="s">
        <v>13</v>
      </c>
      <c r="H229" s="674" t="s">
        <v>1259</v>
      </c>
      <c r="L229" s="780" t="s">
        <v>1254</v>
      </c>
      <c r="M229" s="781" t="s">
        <v>1254</v>
      </c>
    </row>
    <row r="230" spans="1:13" s="684" customFormat="1" ht="28.5" x14ac:dyDescent="0.25">
      <c r="A230" s="730" t="s">
        <v>1260</v>
      </c>
      <c r="B230" s="693" t="s">
        <v>1254</v>
      </c>
      <c r="C230" s="694" t="s">
        <v>1254</v>
      </c>
      <c r="D230" s="45" t="s">
        <v>71</v>
      </c>
      <c r="E230" s="8" t="s">
        <v>11</v>
      </c>
      <c r="F230" s="46" t="s">
        <v>1255</v>
      </c>
      <c r="G230" s="124" t="s">
        <v>13</v>
      </c>
      <c r="H230" s="683"/>
      <c r="L230" s="777" t="s">
        <v>1254</v>
      </c>
      <c r="M230" s="782" t="s">
        <v>1254</v>
      </c>
    </row>
    <row r="231" spans="1:13" s="684" customFormat="1" ht="28.5" x14ac:dyDescent="0.25">
      <c r="A231" s="730" t="s">
        <v>1261</v>
      </c>
      <c r="B231" s="693">
        <v>5</v>
      </c>
      <c r="C231" s="694">
        <v>5.25</v>
      </c>
      <c r="D231" s="45">
        <f>(C231-B231)/B231</f>
        <v>0.05</v>
      </c>
      <c r="E231" s="8" t="s">
        <v>11</v>
      </c>
      <c r="F231" s="46" t="s">
        <v>1255</v>
      </c>
      <c r="G231" s="124" t="s">
        <v>13</v>
      </c>
      <c r="H231" s="683"/>
      <c r="L231" s="777">
        <v>4.5999999999999996</v>
      </c>
      <c r="M231" s="782">
        <v>5</v>
      </c>
    </row>
    <row r="232" spans="1:13" x14ac:dyDescent="0.25">
      <c r="A232" s="118" t="s">
        <v>1262</v>
      </c>
      <c r="B232" s="686">
        <v>5</v>
      </c>
      <c r="C232" s="687">
        <v>5.25</v>
      </c>
      <c r="D232" s="7">
        <f>(C232-B232)/B232</f>
        <v>0.05</v>
      </c>
      <c r="E232" s="8" t="s">
        <v>11</v>
      </c>
      <c r="F232" s="8" t="s">
        <v>1255</v>
      </c>
      <c r="G232" s="124" t="s">
        <v>13</v>
      </c>
      <c r="L232" s="780">
        <v>4.5</v>
      </c>
      <c r="M232" s="781">
        <v>5</v>
      </c>
    </row>
    <row r="233" spans="1:13" x14ac:dyDescent="0.25">
      <c r="A233" s="118" t="s">
        <v>1263</v>
      </c>
      <c r="B233" s="686">
        <v>360</v>
      </c>
      <c r="C233" s="687">
        <v>370</v>
      </c>
      <c r="D233" s="7">
        <f>(C233-B233)/B233</f>
        <v>2.7777777777777776E-2</v>
      </c>
      <c r="E233" s="8" t="s">
        <v>11</v>
      </c>
      <c r="F233" s="8" t="s">
        <v>1264</v>
      </c>
      <c r="G233" s="124" t="s">
        <v>13</v>
      </c>
      <c r="H233" s="674" t="s">
        <v>1265</v>
      </c>
      <c r="L233" s="780">
        <v>360</v>
      </c>
      <c r="M233" s="781">
        <v>360</v>
      </c>
    </row>
    <row r="234" spans="1:13" x14ac:dyDescent="0.25">
      <c r="A234" s="118" t="s">
        <v>1266</v>
      </c>
      <c r="B234" s="686">
        <v>648</v>
      </c>
      <c r="C234" s="687">
        <v>665</v>
      </c>
      <c r="D234" s="7">
        <f t="shared" ref="D234:D240" si="9">(C234-B234)/B234</f>
        <v>2.6234567901234566E-2</v>
      </c>
      <c r="E234" s="8" t="s">
        <v>11</v>
      </c>
      <c r="F234" s="8" t="s">
        <v>1264</v>
      </c>
      <c r="G234" s="124" t="s">
        <v>13</v>
      </c>
      <c r="H234" s="674" t="s">
        <v>1265</v>
      </c>
      <c r="L234" s="780">
        <v>648</v>
      </c>
      <c r="M234" s="781">
        <v>648</v>
      </c>
    </row>
    <row r="235" spans="1:13" x14ac:dyDescent="0.25">
      <c r="A235" s="118" t="s">
        <v>1267</v>
      </c>
      <c r="B235" s="686">
        <v>220</v>
      </c>
      <c r="C235" s="687">
        <v>230</v>
      </c>
      <c r="D235" s="7">
        <f t="shared" si="9"/>
        <v>4.5454545454545456E-2</v>
      </c>
      <c r="E235" s="8" t="s">
        <v>11</v>
      </c>
      <c r="F235" s="8" t="s">
        <v>1264</v>
      </c>
      <c r="G235" s="124" t="s">
        <v>13</v>
      </c>
      <c r="H235" s="674" t="s">
        <v>1265</v>
      </c>
      <c r="L235" s="780">
        <v>185</v>
      </c>
      <c r="M235" s="781">
        <v>220</v>
      </c>
    </row>
    <row r="236" spans="1:13" x14ac:dyDescent="0.25">
      <c r="A236" s="118" t="s">
        <v>1268</v>
      </c>
      <c r="B236" s="686">
        <v>240</v>
      </c>
      <c r="C236" s="687">
        <v>248</v>
      </c>
      <c r="D236" s="7">
        <f t="shared" si="9"/>
        <v>3.3333333333333333E-2</v>
      </c>
      <c r="E236" s="8" t="s">
        <v>11</v>
      </c>
      <c r="F236" s="8" t="s">
        <v>1264</v>
      </c>
      <c r="G236" s="124" t="s">
        <v>13</v>
      </c>
      <c r="H236" s="674" t="s">
        <v>1265</v>
      </c>
      <c r="L236" s="780">
        <v>240</v>
      </c>
      <c r="M236" s="781">
        <v>240</v>
      </c>
    </row>
    <row r="237" spans="1:13" x14ac:dyDescent="0.25">
      <c r="A237" s="118" t="s">
        <v>1269</v>
      </c>
      <c r="B237" s="686">
        <v>150</v>
      </c>
      <c r="C237" s="687">
        <v>150</v>
      </c>
      <c r="D237" s="7">
        <f t="shared" si="9"/>
        <v>0</v>
      </c>
      <c r="E237" s="8" t="s">
        <v>11</v>
      </c>
      <c r="F237" s="8" t="s">
        <v>1264</v>
      </c>
      <c r="G237" s="124" t="s">
        <v>13</v>
      </c>
      <c r="H237" s="674" t="s">
        <v>1265</v>
      </c>
      <c r="L237" s="780">
        <v>140</v>
      </c>
      <c r="M237" s="781">
        <v>150</v>
      </c>
    </row>
    <row r="238" spans="1:13" x14ac:dyDescent="0.25">
      <c r="A238" s="118" t="s">
        <v>1270</v>
      </c>
      <c r="B238" s="686">
        <v>335</v>
      </c>
      <c r="C238" s="687">
        <v>340</v>
      </c>
      <c r="D238" s="7">
        <f t="shared" si="9"/>
        <v>1.4925373134328358E-2</v>
      </c>
      <c r="E238" s="8" t="s">
        <v>11</v>
      </c>
      <c r="F238" s="8" t="s">
        <v>1264</v>
      </c>
      <c r="G238" s="124" t="s">
        <v>13</v>
      </c>
      <c r="H238" s="674" t="s">
        <v>1265</v>
      </c>
      <c r="L238" s="780">
        <v>334</v>
      </c>
      <c r="M238" s="781">
        <v>335</v>
      </c>
    </row>
    <row r="239" spans="1:13" x14ac:dyDescent="0.25">
      <c r="A239" s="118" t="s">
        <v>1271</v>
      </c>
      <c r="B239" s="686">
        <v>211</v>
      </c>
      <c r="C239" s="687">
        <v>220</v>
      </c>
      <c r="D239" s="7">
        <f t="shared" si="9"/>
        <v>4.2654028436018961E-2</v>
      </c>
      <c r="E239" s="8" t="s">
        <v>11</v>
      </c>
      <c r="F239" s="8" t="s">
        <v>1264</v>
      </c>
      <c r="G239" s="124" t="s">
        <v>13</v>
      </c>
      <c r="H239" s="674" t="s">
        <v>1265</v>
      </c>
      <c r="L239" s="780">
        <v>211</v>
      </c>
      <c r="M239" s="781">
        <v>211</v>
      </c>
    </row>
    <row r="240" spans="1:13" x14ac:dyDescent="0.25">
      <c r="A240" s="118" t="s">
        <v>1272</v>
      </c>
      <c r="B240" s="686">
        <v>324</v>
      </c>
      <c r="C240" s="687">
        <v>333</v>
      </c>
      <c r="D240" s="7">
        <f t="shared" si="9"/>
        <v>2.7777777777777776E-2</v>
      </c>
      <c r="E240" s="8" t="s">
        <v>11</v>
      </c>
      <c r="F240" s="8" t="s">
        <v>1264</v>
      </c>
      <c r="G240" s="124" t="s">
        <v>13</v>
      </c>
      <c r="H240" s="674" t="s">
        <v>1265</v>
      </c>
      <c r="L240" s="780">
        <v>324</v>
      </c>
      <c r="M240" s="781">
        <v>324</v>
      </c>
    </row>
    <row r="241" spans="1:13" ht="15" thickBot="1" x14ac:dyDescent="0.3">
      <c r="A241" s="125" t="s">
        <v>1273</v>
      </c>
      <c r="B241" s="699">
        <v>583</v>
      </c>
      <c r="C241" s="700">
        <v>600</v>
      </c>
      <c r="D241" s="15">
        <f>(C241-B241)/B241</f>
        <v>2.9159519725557463E-2</v>
      </c>
      <c r="E241" s="15" t="s">
        <v>11</v>
      </c>
      <c r="F241" s="33" t="s">
        <v>1264</v>
      </c>
      <c r="G241" s="783" t="s">
        <v>13</v>
      </c>
      <c r="H241" s="674" t="s">
        <v>1265</v>
      </c>
      <c r="L241" s="784">
        <v>583</v>
      </c>
      <c r="M241" s="785">
        <v>583</v>
      </c>
    </row>
    <row r="242" spans="1:13" s="790" customFormat="1" ht="15.75" thickBot="1" x14ac:dyDescent="0.3">
      <c r="A242" s="786"/>
      <c r="B242" s="787"/>
      <c r="C242" s="788"/>
      <c r="D242" s="789"/>
      <c r="F242" s="786"/>
      <c r="H242" s="791"/>
      <c r="M242" s="792"/>
    </row>
    <row r="243" spans="1:13" ht="60" x14ac:dyDescent="0.25">
      <c r="A243" s="774" t="s">
        <v>1274</v>
      </c>
      <c r="B243" s="680" t="str">
        <f>B191</f>
        <v>2023/24 Current
Charge</v>
      </c>
      <c r="C243" s="681" t="str">
        <f>C191</f>
        <v>2024/25 Proposed Charge</v>
      </c>
      <c r="D243" s="682" t="s">
        <v>969</v>
      </c>
      <c r="E243" s="573" t="s">
        <v>6</v>
      </c>
      <c r="F243" s="573" t="s">
        <v>7</v>
      </c>
      <c r="G243" s="616" t="s">
        <v>8</v>
      </c>
      <c r="L243" s="573" t="s">
        <v>359</v>
      </c>
      <c r="M243" s="685" t="s">
        <v>1096</v>
      </c>
    </row>
    <row r="244" spans="1:13" s="684" customFormat="1" ht="28.5" x14ac:dyDescent="0.25">
      <c r="A244" s="43" t="s">
        <v>1275</v>
      </c>
      <c r="B244" s="693">
        <v>4.6500000000000004</v>
      </c>
      <c r="C244" s="694">
        <v>5.5</v>
      </c>
      <c r="D244" s="45">
        <f t="shared" ref="D244:D249" si="10">(C244-B244)/B244</f>
        <v>0.1827956989247311</v>
      </c>
      <c r="E244" s="46" t="s">
        <v>11</v>
      </c>
      <c r="F244" s="46" t="s">
        <v>923</v>
      </c>
      <c r="G244" s="696" t="s">
        <v>13</v>
      </c>
      <c r="H244" s="683"/>
      <c r="L244" s="779">
        <v>4.5</v>
      </c>
      <c r="M244" s="782">
        <v>4.6500000000000004</v>
      </c>
    </row>
    <row r="245" spans="1:13" x14ac:dyDescent="0.25">
      <c r="A245" s="43" t="s">
        <v>1276</v>
      </c>
      <c r="B245" s="693">
        <v>9.5</v>
      </c>
      <c r="C245" s="694">
        <v>10</v>
      </c>
      <c r="D245" s="45">
        <f t="shared" si="10"/>
        <v>5.2631578947368418E-2</v>
      </c>
      <c r="E245" s="7" t="s">
        <v>11</v>
      </c>
      <c r="F245" s="8" t="s">
        <v>1152</v>
      </c>
      <c r="G245" s="696" t="s">
        <v>13</v>
      </c>
      <c r="L245" s="779">
        <v>9.5</v>
      </c>
      <c r="M245" s="782">
        <v>9.5</v>
      </c>
    </row>
    <row r="246" spans="1:13" ht="29.45" customHeight="1" x14ac:dyDescent="0.25">
      <c r="A246" s="43" t="s">
        <v>1277</v>
      </c>
      <c r="B246" s="693">
        <v>8.5500000000000007</v>
      </c>
      <c r="C246" s="694">
        <v>9</v>
      </c>
      <c r="D246" s="45">
        <f t="shared" si="10"/>
        <v>5.2631578947368335E-2</v>
      </c>
      <c r="E246" s="7" t="s">
        <v>11</v>
      </c>
      <c r="F246" s="8" t="s">
        <v>1152</v>
      </c>
      <c r="G246" s="696" t="s">
        <v>13</v>
      </c>
      <c r="H246" s="674" t="s">
        <v>1278</v>
      </c>
      <c r="L246" s="779">
        <v>8.5500000000000007</v>
      </c>
      <c r="M246" s="782">
        <v>8.5500000000000007</v>
      </c>
    </row>
    <row r="247" spans="1:13" x14ac:dyDescent="0.25">
      <c r="A247" s="43" t="s">
        <v>1279</v>
      </c>
      <c r="B247" s="693">
        <v>19</v>
      </c>
      <c r="C247" s="694">
        <v>20</v>
      </c>
      <c r="D247" s="45">
        <f t="shared" si="10"/>
        <v>5.2631578947368418E-2</v>
      </c>
      <c r="E247" s="7" t="s">
        <v>11</v>
      </c>
      <c r="F247" s="8" t="s">
        <v>285</v>
      </c>
      <c r="G247" s="696" t="s">
        <v>13</v>
      </c>
      <c r="L247" s="779">
        <v>19</v>
      </c>
      <c r="M247" s="782">
        <v>19</v>
      </c>
    </row>
    <row r="248" spans="1:13" x14ac:dyDescent="0.25">
      <c r="A248" s="43" t="s">
        <v>1277</v>
      </c>
      <c r="B248" s="693">
        <v>17.100000000000001</v>
      </c>
      <c r="C248" s="694">
        <v>18</v>
      </c>
      <c r="D248" s="45">
        <f t="shared" si="10"/>
        <v>5.2631578947368335E-2</v>
      </c>
      <c r="E248" s="7" t="s">
        <v>11</v>
      </c>
      <c r="F248" s="8" t="s">
        <v>285</v>
      </c>
      <c r="G248" s="696" t="s">
        <v>13</v>
      </c>
      <c r="H248" s="674" t="s">
        <v>1278</v>
      </c>
      <c r="L248" s="779">
        <v>17.100000000000001</v>
      </c>
      <c r="M248" s="782">
        <v>17.100000000000001</v>
      </c>
    </row>
    <row r="249" spans="1:13" x14ac:dyDescent="0.25">
      <c r="A249" s="43" t="s">
        <v>1280</v>
      </c>
      <c r="B249" s="693">
        <v>95</v>
      </c>
      <c r="C249" s="694">
        <v>99</v>
      </c>
      <c r="D249" s="45">
        <f t="shared" si="10"/>
        <v>4.2105263157894736E-2</v>
      </c>
      <c r="E249" s="7" t="s">
        <v>11</v>
      </c>
      <c r="F249" s="8" t="s">
        <v>1281</v>
      </c>
      <c r="G249" s="696" t="s">
        <v>13</v>
      </c>
      <c r="L249" s="779">
        <v>95</v>
      </c>
      <c r="M249" s="782">
        <v>95</v>
      </c>
    </row>
    <row r="250" spans="1:13" ht="15" thickBot="1" x14ac:dyDescent="0.3">
      <c r="A250" s="793" t="s">
        <v>1277</v>
      </c>
      <c r="B250" s="794">
        <v>85.5</v>
      </c>
      <c r="C250" s="795">
        <v>90</v>
      </c>
      <c r="D250" s="15">
        <f>(C250-B250)/B250</f>
        <v>5.2631578947368418E-2</v>
      </c>
      <c r="E250" s="15" t="s">
        <v>11</v>
      </c>
      <c r="F250" s="33" t="s">
        <v>1281</v>
      </c>
      <c r="G250" s="783" t="s">
        <v>13</v>
      </c>
      <c r="H250" s="674" t="s">
        <v>1278</v>
      </c>
      <c r="L250" s="796">
        <v>85.5</v>
      </c>
      <c r="M250" s="797">
        <v>85.5</v>
      </c>
    </row>
    <row r="251" spans="1:13" ht="15" thickBot="1" x14ac:dyDescent="0.3"/>
    <row r="252" spans="1:13" ht="60" x14ac:dyDescent="0.25">
      <c r="A252" s="774" t="s">
        <v>1282</v>
      </c>
      <c r="B252" s="680" t="str">
        <f>B243</f>
        <v>2023/24 Current
Charge</v>
      </c>
      <c r="C252" s="681" t="str">
        <f>C243</f>
        <v>2024/25 Proposed Charge</v>
      </c>
      <c r="D252" s="682" t="s">
        <v>969</v>
      </c>
      <c r="E252" s="573" t="s">
        <v>6</v>
      </c>
      <c r="F252" s="573" t="s">
        <v>7</v>
      </c>
      <c r="G252" s="616" t="s">
        <v>8</v>
      </c>
      <c r="L252" s="573" t="s">
        <v>359</v>
      </c>
      <c r="M252" s="685" t="s">
        <v>1096</v>
      </c>
    </row>
    <row r="253" spans="1:13" x14ac:dyDescent="0.25">
      <c r="A253" s="43" t="s">
        <v>1283</v>
      </c>
      <c r="B253" s="693">
        <v>23.35</v>
      </c>
      <c r="C253" s="694">
        <v>24.75</v>
      </c>
      <c r="D253" s="45">
        <f t="shared" ref="D253:D288" si="11">(C253-B253)/B253</f>
        <v>5.9957173447537405E-2</v>
      </c>
      <c r="E253" s="46" t="s">
        <v>11</v>
      </c>
      <c r="F253" s="46" t="s">
        <v>1062</v>
      </c>
      <c r="G253" s="696" t="s">
        <v>13</v>
      </c>
      <c r="H253" s="674" t="s">
        <v>1284</v>
      </c>
      <c r="L253" s="779">
        <v>22.75</v>
      </c>
      <c r="M253" s="782">
        <v>23.35</v>
      </c>
    </row>
    <row r="254" spans="1:13" ht="28.5" x14ac:dyDescent="0.25">
      <c r="A254" s="43" t="s">
        <v>1285</v>
      </c>
      <c r="B254" s="693">
        <v>21.05</v>
      </c>
      <c r="C254" s="694">
        <v>22.3</v>
      </c>
      <c r="D254" s="45">
        <f t="shared" si="11"/>
        <v>5.9382422802850353E-2</v>
      </c>
      <c r="E254" s="46" t="s">
        <v>11</v>
      </c>
      <c r="F254" s="46" t="s">
        <v>1062</v>
      </c>
      <c r="G254" s="696" t="s">
        <v>13</v>
      </c>
      <c r="H254" s="674" t="s">
        <v>1284</v>
      </c>
      <c r="L254" s="779">
        <v>20.45</v>
      </c>
      <c r="M254" s="782">
        <v>21.05</v>
      </c>
    </row>
    <row r="255" spans="1:13" x14ac:dyDescent="0.25">
      <c r="A255" s="43" t="s">
        <v>1286</v>
      </c>
      <c r="B255" s="693">
        <v>21.4</v>
      </c>
      <c r="C255" s="694">
        <v>22.75</v>
      </c>
      <c r="D255" s="45">
        <f t="shared" si="11"/>
        <v>6.3084112149532787E-2</v>
      </c>
      <c r="E255" s="46" t="s">
        <v>11</v>
      </c>
      <c r="F255" s="46" t="s">
        <v>972</v>
      </c>
      <c r="G255" s="696" t="s">
        <v>13</v>
      </c>
      <c r="H255" s="674" t="s">
        <v>1284</v>
      </c>
      <c r="L255" s="779">
        <v>20.8</v>
      </c>
      <c r="M255" s="782">
        <v>21.4</v>
      </c>
    </row>
    <row r="256" spans="1:13" x14ac:dyDescent="0.25">
      <c r="A256" s="43" t="s">
        <v>1287</v>
      </c>
      <c r="B256" s="693">
        <v>102</v>
      </c>
      <c r="C256" s="694">
        <v>108.5</v>
      </c>
      <c r="D256" s="45">
        <f t="shared" si="11"/>
        <v>6.3725490196078427E-2</v>
      </c>
      <c r="E256" s="46" t="s">
        <v>11</v>
      </c>
      <c r="F256" s="46" t="s">
        <v>1288</v>
      </c>
      <c r="G256" s="696" t="s">
        <v>13</v>
      </c>
      <c r="H256" s="674" t="s">
        <v>1284</v>
      </c>
      <c r="L256" s="779">
        <v>99</v>
      </c>
      <c r="M256" s="782">
        <v>102</v>
      </c>
    </row>
    <row r="257" spans="1:13" x14ac:dyDescent="0.25">
      <c r="A257" s="43" t="s">
        <v>1289</v>
      </c>
      <c r="B257" s="693">
        <v>18</v>
      </c>
      <c r="C257" s="694">
        <v>19.100000000000001</v>
      </c>
      <c r="D257" s="45">
        <f t="shared" si="11"/>
        <v>6.1111111111111192E-2</v>
      </c>
      <c r="E257" s="46" t="s">
        <v>11</v>
      </c>
      <c r="F257" s="46" t="s">
        <v>1062</v>
      </c>
      <c r="G257" s="696" t="s">
        <v>13</v>
      </c>
      <c r="H257" s="674" t="s">
        <v>1284</v>
      </c>
      <c r="L257" s="779">
        <v>17.399999999999999</v>
      </c>
      <c r="M257" s="782">
        <v>18</v>
      </c>
    </row>
    <row r="258" spans="1:13" x14ac:dyDescent="0.25">
      <c r="A258" s="43" t="s">
        <v>1290</v>
      </c>
      <c r="B258" s="693">
        <v>16.350000000000001</v>
      </c>
      <c r="C258" s="694">
        <v>17.399999999999999</v>
      </c>
      <c r="D258" s="45">
        <f t="shared" si="11"/>
        <v>6.4220183486238355E-2</v>
      </c>
      <c r="E258" s="46" t="s">
        <v>11</v>
      </c>
      <c r="F258" s="46" t="s">
        <v>1062</v>
      </c>
      <c r="G258" s="696" t="s">
        <v>13</v>
      </c>
      <c r="H258" s="674" t="s">
        <v>1284</v>
      </c>
      <c r="L258" s="779">
        <v>15.75</v>
      </c>
      <c r="M258" s="782">
        <v>16.350000000000001</v>
      </c>
    </row>
    <row r="259" spans="1:13" ht="28.5" x14ac:dyDescent="0.25">
      <c r="A259" s="43" t="s">
        <v>1291</v>
      </c>
      <c r="B259" s="693">
        <v>16.75</v>
      </c>
      <c r="C259" s="694">
        <v>17.75</v>
      </c>
      <c r="D259" s="45">
        <f t="shared" si="11"/>
        <v>5.9701492537313432E-2</v>
      </c>
      <c r="E259" s="46" t="s">
        <v>11</v>
      </c>
      <c r="F259" s="46" t="s">
        <v>1062</v>
      </c>
      <c r="G259" s="696" t="s">
        <v>13</v>
      </c>
      <c r="H259" s="674" t="s">
        <v>1284</v>
      </c>
      <c r="L259" s="779">
        <v>16.149999999999999</v>
      </c>
      <c r="M259" s="782">
        <v>16.75</v>
      </c>
    </row>
    <row r="260" spans="1:13" ht="28.5" x14ac:dyDescent="0.25">
      <c r="A260" s="43" t="s">
        <v>1292</v>
      </c>
      <c r="B260" s="693">
        <v>14.1</v>
      </c>
      <c r="C260" s="694">
        <v>15</v>
      </c>
      <c r="D260" s="45">
        <f t="shared" si="11"/>
        <v>6.3829787234042576E-2</v>
      </c>
      <c r="E260" s="46" t="s">
        <v>11</v>
      </c>
      <c r="F260" s="46" t="s">
        <v>972</v>
      </c>
      <c r="G260" s="696" t="s">
        <v>13</v>
      </c>
      <c r="H260" s="674" t="s">
        <v>1284</v>
      </c>
      <c r="L260" s="779">
        <v>13.5</v>
      </c>
      <c r="M260" s="782">
        <v>14.1</v>
      </c>
    </row>
    <row r="261" spans="1:13" ht="28.5" x14ac:dyDescent="0.25">
      <c r="A261" s="43" t="s">
        <v>1293</v>
      </c>
      <c r="B261" s="693">
        <v>12.85</v>
      </c>
      <c r="C261" s="694">
        <v>13.7</v>
      </c>
      <c r="D261" s="45">
        <f t="shared" si="11"/>
        <v>6.6147859922178961E-2</v>
      </c>
      <c r="E261" s="46" t="s">
        <v>11</v>
      </c>
      <c r="F261" s="46" t="s">
        <v>1062</v>
      </c>
      <c r="G261" s="696" t="s">
        <v>13</v>
      </c>
      <c r="H261" s="674" t="s">
        <v>1284</v>
      </c>
      <c r="L261" s="779">
        <v>12.25</v>
      </c>
      <c r="M261" s="782">
        <v>12.85</v>
      </c>
    </row>
    <row r="262" spans="1:13" x14ac:dyDescent="0.25">
      <c r="A262" s="43" t="s">
        <v>1294</v>
      </c>
      <c r="B262" s="693">
        <v>12.5</v>
      </c>
      <c r="C262" s="694">
        <v>12.5</v>
      </c>
      <c r="D262" s="45">
        <f t="shared" si="11"/>
        <v>0</v>
      </c>
      <c r="E262" s="46" t="s">
        <v>11</v>
      </c>
      <c r="F262" s="46" t="s">
        <v>1295</v>
      </c>
      <c r="G262" s="696" t="s">
        <v>13</v>
      </c>
      <c r="L262" s="777">
        <v>10</v>
      </c>
      <c r="M262" s="782">
        <v>12.5</v>
      </c>
    </row>
    <row r="263" spans="1:13" x14ac:dyDescent="0.25">
      <c r="A263" s="43" t="s">
        <v>1296</v>
      </c>
      <c r="B263" s="693">
        <v>4.6500000000000004</v>
      </c>
      <c r="C263" s="694">
        <v>4.95</v>
      </c>
      <c r="D263" s="45">
        <f t="shared" si="11"/>
        <v>6.4516129032258021E-2</v>
      </c>
      <c r="E263" s="46" t="s">
        <v>11</v>
      </c>
      <c r="F263" s="46" t="s">
        <v>972</v>
      </c>
      <c r="G263" s="696" t="s">
        <v>13</v>
      </c>
      <c r="L263" s="779">
        <v>4.5</v>
      </c>
      <c r="M263" s="782">
        <v>4.6500000000000004</v>
      </c>
    </row>
    <row r="264" spans="1:13" x14ac:dyDescent="0.25">
      <c r="A264" s="43" t="s">
        <v>1297</v>
      </c>
      <c r="B264" s="693">
        <v>4.6500000000000004</v>
      </c>
      <c r="C264" s="694">
        <v>4.95</v>
      </c>
      <c r="D264" s="45">
        <f t="shared" si="11"/>
        <v>6.4516129032258021E-2</v>
      </c>
      <c r="E264" s="46" t="s">
        <v>11</v>
      </c>
      <c r="F264" s="46" t="s">
        <v>972</v>
      </c>
      <c r="G264" s="696" t="s">
        <v>13</v>
      </c>
      <c r="L264" s="779">
        <v>4.5</v>
      </c>
      <c r="M264" s="782">
        <v>4.6500000000000004</v>
      </c>
    </row>
    <row r="265" spans="1:13" x14ac:dyDescent="0.25">
      <c r="A265" s="43" t="s">
        <v>1298</v>
      </c>
      <c r="B265" s="693">
        <v>5.9</v>
      </c>
      <c r="C265" s="694">
        <v>6.4</v>
      </c>
      <c r="D265" s="45">
        <f t="shared" si="11"/>
        <v>8.4745762711864403E-2</v>
      </c>
      <c r="E265" s="46" t="s">
        <v>11</v>
      </c>
      <c r="F265" s="46" t="s">
        <v>972</v>
      </c>
      <c r="G265" s="696" t="s">
        <v>13</v>
      </c>
      <c r="H265" s="674" t="s">
        <v>1299</v>
      </c>
      <c r="L265" s="779">
        <v>5.7</v>
      </c>
      <c r="M265" s="782">
        <v>5.9</v>
      </c>
    </row>
    <row r="266" spans="1:13" ht="27.95" customHeight="1" x14ac:dyDescent="0.25">
      <c r="A266" s="43" t="s">
        <v>1300</v>
      </c>
      <c r="B266" s="693">
        <v>4.75</v>
      </c>
      <c r="C266" s="694">
        <v>5.25</v>
      </c>
      <c r="D266" s="45">
        <f t="shared" si="11"/>
        <v>0.10526315789473684</v>
      </c>
      <c r="E266" s="46" t="s">
        <v>11</v>
      </c>
      <c r="F266" s="46" t="s">
        <v>972</v>
      </c>
      <c r="G266" s="696" t="s">
        <v>13</v>
      </c>
      <c r="H266" s="674" t="s">
        <v>1301</v>
      </c>
      <c r="L266" s="779">
        <v>4.5999999999999996</v>
      </c>
      <c r="M266" s="782">
        <v>4.75</v>
      </c>
    </row>
    <row r="267" spans="1:13" x14ac:dyDescent="0.25">
      <c r="A267" s="43" t="s">
        <v>1302</v>
      </c>
      <c r="B267" s="693">
        <v>8.5</v>
      </c>
      <c r="C267" s="694">
        <v>9.25</v>
      </c>
      <c r="D267" s="45">
        <f t="shared" si="11"/>
        <v>8.8235294117647065E-2</v>
      </c>
      <c r="E267" s="46" t="s">
        <v>11</v>
      </c>
      <c r="F267" s="46" t="s">
        <v>972</v>
      </c>
      <c r="G267" s="696" t="s">
        <v>13</v>
      </c>
      <c r="H267" s="674" t="s">
        <v>1301</v>
      </c>
      <c r="L267" s="779">
        <v>8.1999999999999993</v>
      </c>
      <c r="M267" s="782">
        <v>8.5</v>
      </c>
    </row>
    <row r="268" spans="1:13" x14ac:dyDescent="0.25">
      <c r="A268" s="43" t="s">
        <v>1303</v>
      </c>
      <c r="B268" s="693">
        <v>3.95</v>
      </c>
      <c r="C268" s="694">
        <v>4.45</v>
      </c>
      <c r="D268" s="45">
        <f t="shared" si="11"/>
        <v>0.12658227848101264</v>
      </c>
      <c r="E268" s="46" t="s">
        <v>11</v>
      </c>
      <c r="F268" s="46" t="s">
        <v>972</v>
      </c>
      <c r="G268" s="696" t="s">
        <v>13</v>
      </c>
      <c r="H268" s="674" t="s">
        <v>1301</v>
      </c>
      <c r="L268" s="779">
        <v>3.8</v>
      </c>
      <c r="M268" s="782">
        <v>3.95</v>
      </c>
    </row>
    <row r="269" spans="1:13" x14ac:dyDescent="0.25">
      <c r="A269" s="43" t="s">
        <v>1304</v>
      </c>
      <c r="B269" s="693">
        <v>7</v>
      </c>
      <c r="C269" s="694">
        <v>7.75</v>
      </c>
      <c r="D269" s="45">
        <f t="shared" si="11"/>
        <v>0.10714285714285714</v>
      </c>
      <c r="E269" s="46" t="s">
        <v>11</v>
      </c>
      <c r="F269" s="46" t="s">
        <v>972</v>
      </c>
      <c r="G269" s="696" t="s">
        <v>13</v>
      </c>
      <c r="H269" s="674" t="s">
        <v>1301</v>
      </c>
      <c r="L269" s="779">
        <v>6.7</v>
      </c>
      <c r="M269" s="782">
        <v>7</v>
      </c>
    </row>
    <row r="270" spans="1:13" x14ac:dyDescent="0.25">
      <c r="A270" s="43" t="s">
        <v>1305</v>
      </c>
      <c r="B270" s="693">
        <v>4.6500000000000004</v>
      </c>
      <c r="C270" s="694">
        <v>4.95</v>
      </c>
      <c r="D270" s="45">
        <f t="shared" si="11"/>
        <v>6.4516129032258021E-2</v>
      </c>
      <c r="E270" s="46" t="s">
        <v>11</v>
      </c>
      <c r="F270" s="46" t="s">
        <v>972</v>
      </c>
      <c r="G270" s="696" t="s">
        <v>13</v>
      </c>
      <c r="H270" s="674" t="s">
        <v>1306</v>
      </c>
      <c r="L270" s="779">
        <v>4.5</v>
      </c>
      <c r="M270" s="782">
        <v>4.6500000000000004</v>
      </c>
    </row>
    <row r="271" spans="1:13" x14ac:dyDescent="0.25">
      <c r="A271" s="43" t="s">
        <v>1307</v>
      </c>
      <c r="B271" s="693">
        <v>4.6500000000000004</v>
      </c>
      <c r="C271" s="694">
        <v>4.95</v>
      </c>
      <c r="D271" s="45">
        <f t="shared" si="11"/>
        <v>6.4516129032258021E-2</v>
      </c>
      <c r="E271" s="46" t="s">
        <v>11</v>
      </c>
      <c r="F271" s="46" t="s">
        <v>972</v>
      </c>
      <c r="G271" s="696" t="s">
        <v>13</v>
      </c>
      <c r="L271" s="779">
        <v>4.5</v>
      </c>
      <c r="M271" s="782">
        <v>4.6500000000000004</v>
      </c>
    </row>
    <row r="272" spans="1:13" x14ac:dyDescent="0.25">
      <c r="A272" s="43" t="s">
        <v>1308</v>
      </c>
      <c r="B272" s="693">
        <v>5.95</v>
      </c>
      <c r="C272" s="694">
        <v>6.5</v>
      </c>
      <c r="D272" s="45">
        <f t="shared" si="11"/>
        <v>9.2436974789915929E-2</v>
      </c>
      <c r="E272" s="46" t="s">
        <v>11</v>
      </c>
      <c r="F272" s="46" t="s">
        <v>972</v>
      </c>
      <c r="G272" s="696" t="s">
        <v>13</v>
      </c>
      <c r="H272" s="674" t="s">
        <v>1299</v>
      </c>
      <c r="L272" s="779">
        <v>5.7</v>
      </c>
      <c r="M272" s="782">
        <v>5.95</v>
      </c>
    </row>
    <row r="273" spans="1:13" ht="29.45" customHeight="1" x14ac:dyDescent="0.25">
      <c r="A273" s="43" t="s">
        <v>1309</v>
      </c>
      <c r="B273" s="693">
        <v>3.35</v>
      </c>
      <c r="C273" s="694">
        <v>3.75</v>
      </c>
      <c r="D273" s="45">
        <f t="shared" si="11"/>
        <v>0.11940298507462684</v>
      </c>
      <c r="E273" s="46" t="s">
        <v>11</v>
      </c>
      <c r="F273" s="46" t="s">
        <v>972</v>
      </c>
      <c r="G273" s="696" t="s">
        <v>13</v>
      </c>
      <c r="H273" s="674" t="s">
        <v>1310</v>
      </c>
      <c r="L273" s="779">
        <v>3.2</v>
      </c>
      <c r="M273" s="782">
        <v>3.35</v>
      </c>
    </row>
    <row r="274" spans="1:13" x14ac:dyDescent="0.25">
      <c r="A274" s="43" t="s">
        <v>1311</v>
      </c>
      <c r="B274" s="693">
        <v>4.6500000000000004</v>
      </c>
      <c r="C274" s="694">
        <v>4.95</v>
      </c>
      <c r="D274" s="45">
        <f t="shared" si="11"/>
        <v>6.4516129032258021E-2</v>
      </c>
      <c r="E274" s="46" t="s">
        <v>11</v>
      </c>
      <c r="F274" s="46" t="s">
        <v>972</v>
      </c>
      <c r="G274" s="696" t="s">
        <v>13</v>
      </c>
      <c r="L274" s="779">
        <v>4.5</v>
      </c>
      <c r="M274" s="782">
        <v>4.6500000000000004</v>
      </c>
    </row>
    <row r="275" spans="1:13" ht="28.5" x14ac:dyDescent="0.25">
      <c r="A275" s="43" t="s">
        <v>1312</v>
      </c>
      <c r="B275" s="693">
        <v>4.95</v>
      </c>
      <c r="C275" s="694">
        <v>4.95</v>
      </c>
      <c r="D275" s="45">
        <f t="shared" si="11"/>
        <v>0</v>
      </c>
      <c r="E275" s="46" t="s">
        <v>11</v>
      </c>
      <c r="F275" s="46" t="s">
        <v>972</v>
      </c>
      <c r="G275" s="696" t="s">
        <v>13</v>
      </c>
      <c r="H275" s="674" t="s">
        <v>1313</v>
      </c>
      <c r="L275" s="779">
        <v>4.7</v>
      </c>
      <c r="M275" s="782">
        <v>4.95</v>
      </c>
    </row>
    <row r="276" spans="1:13" x14ac:dyDescent="0.25">
      <c r="A276" s="43" t="s">
        <v>1314</v>
      </c>
      <c r="B276" s="693">
        <v>4.6500000000000004</v>
      </c>
      <c r="C276" s="694">
        <v>4.95</v>
      </c>
      <c r="D276" s="45">
        <f t="shared" si="11"/>
        <v>6.4516129032258021E-2</v>
      </c>
      <c r="E276" s="46" t="s">
        <v>11</v>
      </c>
      <c r="F276" s="46" t="s">
        <v>972</v>
      </c>
      <c r="G276" s="696" t="s">
        <v>13</v>
      </c>
      <c r="L276" s="779">
        <v>4.5</v>
      </c>
      <c r="M276" s="782">
        <v>4.6500000000000004</v>
      </c>
    </row>
    <row r="277" spans="1:13" x14ac:dyDescent="0.25">
      <c r="A277" s="43" t="s">
        <v>1315</v>
      </c>
      <c r="B277" s="693">
        <v>4.6500000000000004</v>
      </c>
      <c r="C277" s="694">
        <v>4.95</v>
      </c>
      <c r="D277" s="45">
        <f t="shared" si="11"/>
        <v>6.4516129032258021E-2</v>
      </c>
      <c r="E277" s="46" t="s">
        <v>11</v>
      </c>
      <c r="F277" s="46" t="s">
        <v>972</v>
      </c>
      <c r="G277" s="696" t="s">
        <v>13</v>
      </c>
      <c r="L277" s="779">
        <v>4.5</v>
      </c>
      <c r="M277" s="782">
        <v>4.6500000000000004</v>
      </c>
    </row>
    <row r="278" spans="1:13" x14ac:dyDescent="0.25">
      <c r="A278" s="43" t="s">
        <v>1316</v>
      </c>
      <c r="B278" s="693">
        <v>4.6500000000000004</v>
      </c>
      <c r="C278" s="694">
        <v>4.95</v>
      </c>
      <c r="D278" s="45">
        <f t="shared" si="11"/>
        <v>6.4516129032258021E-2</v>
      </c>
      <c r="E278" s="46" t="s">
        <v>11</v>
      </c>
      <c r="F278" s="46" t="s">
        <v>972</v>
      </c>
      <c r="G278" s="696" t="s">
        <v>13</v>
      </c>
      <c r="L278" s="779">
        <v>4.5</v>
      </c>
      <c r="M278" s="782">
        <v>4.6500000000000004</v>
      </c>
    </row>
    <row r="279" spans="1:13" x14ac:dyDescent="0.25">
      <c r="A279" s="43" t="s">
        <v>1317</v>
      </c>
      <c r="B279" s="693">
        <v>4.6500000000000004</v>
      </c>
      <c r="C279" s="694">
        <v>4.95</v>
      </c>
      <c r="D279" s="45">
        <f t="shared" si="11"/>
        <v>6.4516129032258021E-2</v>
      </c>
      <c r="E279" s="46" t="s">
        <v>11</v>
      </c>
      <c r="F279" s="46" t="s">
        <v>972</v>
      </c>
      <c r="G279" s="696" t="s">
        <v>13</v>
      </c>
      <c r="L279" s="779">
        <v>4.5</v>
      </c>
      <c r="M279" s="782">
        <v>4.6500000000000004</v>
      </c>
    </row>
    <row r="280" spans="1:13" x14ac:dyDescent="0.25">
      <c r="A280" s="43" t="s">
        <v>1318</v>
      </c>
      <c r="B280" s="693">
        <v>4.6500000000000004</v>
      </c>
      <c r="C280" s="694">
        <v>4.95</v>
      </c>
      <c r="D280" s="45">
        <f t="shared" si="11"/>
        <v>6.4516129032258021E-2</v>
      </c>
      <c r="E280" s="46" t="s">
        <v>11</v>
      </c>
      <c r="F280" s="46" t="s">
        <v>972</v>
      </c>
      <c r="G280" s="696" t="s">
        <v>13</v>
      </c>
      <c r="L280" s="779">
        <v>4.5</v>
      </c>
      <c r="M280" s="782">
        <v>4.6500000000000004</v>
      </c>
    </row>
    <row r="281" spans="1:13" x14ac:dyDescent="0.25">
      <c r="A281" s="43" t="s">
        <v>1319</v>
      </c>
      <c r="B281" s="693">
        <v>4.6500000000000004</v>
      </c>
      <c r="C281" s="694">
        <v>4.95</v>
      </c>
      <c r="D281" s="45">
        <f t="shared" si="11"/>
        <v>6.4516129032258021E-2</v>
      </c>
      <c r="E281" s="46" t="s">
        <v>11</v>
      </c>
      <c r="F281" s="46" t="s">
        <v>972</v>
      </c>
      <c r="G281" s="696" t="s">
        <v>13</v>
      </c>
      <c r="L281" s="779">
        <v>4.5</v>
      </c>
      <c r="M281" s="782">
        <v>4.6500000000000004</v>
      </c>
    </row>
    <row r="282" spans="1:13" x14ac:dyDescent="0.25">
      <c r="A282" s="43" t="s">
        <v>1320</v>
      </c>
      <c r="B282" s="693">
        <v>4.6500000000000004</v>
      </c>
      <c r="C282" s="694">
        <v>4.95</v>
      </c>
      <c r="D282" s="45">
        <f t="shared" si="11"/>
        <v>6.4516129032258021E-2</v>
      </c>
      <c r="E282" s="46" t="s">
        <v>11</v>
      </c>
      <c r="F282" s="46" t="s">
        <v>972</v>
      </c>
      <c r="G282" s="696" t="s">
        <v>13</v>
      </c>
      <c r="L282" s="779">
        <v>4.5</v>
      </c>
      <c r="M282" s="782">
        <v>4.6500000000000004</v>
      </c>
    </row>
    <row r="283" spans="1:13" x14ac:dyDescent="0.25">
      <c r="A283" s="43" t="s">
        <v>1321</v>
      </c>
      <c r="B283" s="693">
        <v>4</v>
      </c>
      <c r="C283" s="694">
        <v>4.5</v>
      </c>
      <c r="D283" s="45">
        <f t="shared" si="11"/>
        <v>0.125</v>
      </c>
      <c r="E283" s="46" t="s">
        <v>11</v>
      </c>
      <c r="F283" s="46" t="s">
        <v>972</v>
      </c>
      <c r="G283" s="696" t="s">
        <v>13</v>
      </c>
      <c r="H283" s="674" t="s">
        <v>1044</v>
      </c>
      <c r="L283" s="779">
        <v>3.5</v>
      </c>
      <c r="M283" s="782">
        <v>4</v>
      </c>
    </row>
    <row r="284" spans="1:13" x14ac:dyDescent="0.25">
      <c r="A284" s="43" t="s">
        <v>1322</v>
      </c>
      <c r="B284" s="693">
        <v>30</v>
      </c>
      <c r="C284" s="694">
        <v>33</v>
      </c>
      <c r="D284" s="45">
        <f t="shared" si="11"/>
        <v>0.1</v>
      </c>
      <c r="E284" s="46" t="s">
        <v>11</v>
      </c>
      <c r="F284" s="46" t="s">
        <v>1225</v>
      </c>
      <c r="G284" s="696" t="s">
        <v>13</v>
      </c>
      <c r="H284" s="674" t="s">
        <v>1044</v>
      </c>
      <c r="L284" s="779">
        <v>28</v>
      </c>
      <c r="M284" s="782">
        <v>30</v>
      </c>
    </row>
    <row r="285" spans="1:13" x14ac:dyDescent="0.25">
      <c r="A285" s="43" t="s">
        <v>1323</v>
      </c>
      <c r="B285" s="693">
        <v>4</v>
      </c>
      <c r="C285" s="694">
        <v>4.5</v>
      </c>
      <c r="D285" s="45">
        <f t="shared" si="11"/>
        <v>0.125</v>
      </c>
      <c r="E285" s="46" t="s">
        <v>11</v>
      </c>
      <c r="F285" s="46" t="s">
        <v>972</v>
      </c>
      <c r="G285" s="696" t="s">
        <v>13</v>
      </c>
      <c r="L285" s="779">
        <v>4</v>
      </c>
      <c r="M285" s="782">
        <v>4</v>
      </c>
    </row>
    <row r="286" spans="1:13" x14ac:dyDescent="0.25">
      <c r="A286" s="43" t="s">
        <v>1324</v>
      </c>
      <c r="B286" s="693">
        <v>4</v>
      </c>
      <c r="C286" s="694">
        <v>4.5</v>
      </c>
      <c r="D286" s="45">
        <f t="shared" si="11"/>
        <v>0.125</v>
      </c>
      <c r="E286" s="46" t="s">
        <v>11</v>
      </c>
      <c r="F286" s="46" t="s">
        <v>972</v>
      </c>
      <c r="G286" s="696" t="s">
        <v>13</v>
      </c>
      <c r="L286" s="779">
        <v>4</v>
      </c>
      <c r="M286" s="782">
        <v>4</v>
      </c>
    </row>
    <row r="287" spans="1:13" x14ac:dyDescent="0.25">
      <c r="A287" s="798" t="s">
        <v>1325</v>
      </c>
      <c r="B287" s="693">
        <v>4</v>
      </c>
      <c r="C287" s="694">
        <v>4.4000000000000004</v>
      </c>
      <c r="D287" s="45">
        <f t="shared" si="11"/>
        <v>0.10000000000000009</v>
      </c>
      <c r="E287" s="799" t="s">
        <v>11</v>
      </c>
      <c r="F287" s="799" t="s">
        <v>972</v>
      </c>
      <c r="G287" s="696" t="s">
        <v>13</v>
      </c>
      <c r="L287" s="777" t="s">
        <v>309</v>
      </c>
      <c r="M287" s="782">
        <v>4</v>
      </c>
    </row>
    <row r="288" spans="1:13" ht="29.25" thickBot="1" x14ac:dyDescent="0.3">
      <c r="A288" s="793" t="s">
        <v>1326</v>
      </c>
      <c r="B288" s="794">
        <v>3.5</v>
      </c>
      <c r="C288" s="795">
        <v>3.85</v>
      </c>
      <c r="D288" s="720">
        <f t="shared" si="11"/>
        <v>0.10000000000000002</v>
      </c>
      <c r="E288" s="721" t="s">
        <v>11</v>
      </c>
      <c r="F288" s="721" t="s">
        <v>972</v>
      </c>
      <c r="G288" s="722" t="s">
        <v>13</v>
      </c>
      <c r="L288" s="800" t="s">
        <v>309</v>
      </c>
      <c r="M288" s="797">
        <v>3.5</v>
      </c>
    </row>
    <row r="289" spans="1:13" ht="15" thickBot="1" x14ac:dyDescent="0.3"/>
    <row r="290" spans="1:13" ht="60" x14ac:dyDescent="0.25">
      <c r="A290" s="774" t="s">
        <v>1327</v>
      </c>
      <c r="B290" s="680" t="str">
        <f>B252</f>
        <v>2023/24 Current
Charge</v>
      </c>
      <c r="C290" s="681" t="str">
        <f>C252</f>
        <v>2024/25 Proposed Charge</v>
      </c>
      <c r="D290" s="682" t="s">
        <v>969</v>
      </c>
      <c r="E290" s="573" t="s">
        <v>6</v>
      </c>
      <c r="F290" s="573" t="s">
        <v>7</v>
      </c>
      <c r="G290" s="616" t="s">
        <v>8</v>
      </c>
      <c r="L290" s="573" t="s">
        <v>359</v>
      </c>
      <c r="M290" s="685" t="s">
        <v>1096</v>
      </c>
    </row>
    <row r="291" spans="1:13" x14ac:dyDescent="0.25">
      <c r="A291" s="43" t="s">
        <v>1328</v>
      </c>
      <c r="B291" s="693">
        <v>93.5</v>
      </c>
      <c r="C291" s="694">
        <v>105</v>
      </c>
      <c r="D291" s="45">
        <f t="shared" ref="D291:D299" si="12">(C291-B291)/B291</f>
        <v>0.12299465240641712</v>
      </c>
      <c r="E291" s="46" t="s">
        <v>11</v>
      </c>
      <c r="F291" s="46" t="s">
        <v>1264</v>
      </c>
      <c r="G291" s="696" t="s">
        <v>13</v>
      </c>
      <c r="L291" s="779">
        <v>85</v>
      </c>
      <c r="M291" s="782">
        <v>93.5</v>
      </c>
    </row>
    <row r="292" spans="1:13" x14ac:dyDescent="0.25">
      <c r="A292" s="43" t="s">
        <v>1329</v>
      </c>
      <c r="B292" s="693">
        <v>41.25</v>
      </c>
      <c r="C292" s="694">
        <v>48.5</v>
      </c>
      <c r="D292" s="45">
        <f t="shared" si="12"/>
        <v>0.17575757575757575</v>
      </c>
      <c r="E292" s="46" t="s">
        <v>11</v>
      </c>
      <c r="F292" s="46" t="s">
        <v>1264</v>
      </c>
      <c r="G292" s="696" t="s">
        <v>13</v>
      </c>
      <c r="L292" s="779">
        <v>37.5</v>
      </c>
      <c r="M292" s="782">
        <v>41.25</v>
      </c>
    </row>
    <row r="293" spans="1:13" ht="29.45" customHeight="1" x14ac:dyDescent="0.25">
      <c r="A293" s="43" t="s">
        <v>1330</v>
      </c>
      <c r="B293" s="693">
        <v>46.75</v>
      </c>
      <c r="C293" s="694">
        <v>52.5</v>
      </c>
      <c r="D293" s="45">
        <f t="shared" si="12"/>
        <v>0.12299465240641712</v>
      </c>
      <c r="E293" s="46" t="s">
        <v>11</v>
      </c>
      <c r="F293" s="46" t="s">
        <v>1264</v>
      </c>
      <c r="G293" s="696" t="s">
        <v>13</v>
      </c>
      <c r="H293" s="674" t="s">
        <v>1003</v>
      </c>
      <c r="L293" s="779">
        <v>42.5</v>
      </c>
      <c r="M293" s="782">
        <v>46.75</v>
      </c>
    </row>
    <row r="294" spans="1:13" x14ac:dyDescent="0.25">
      <c r="A294" s="43" t="s">
        <v>1331</v>
      </c>
      <c r="B294" s="693">
        <v>187</v>
      </c>
      <c r="C294" s="694">
        <v>200</v>
      </c>
      <c r="D294" s="45">
        <f t="shared" si="12"/>
        <v>6.9518716577540107E-2</v>
      </c>
      <c r="E294" s="46" t="s">
        <v>11</v>
      </c>
      <c r="F294" s="46" t="s">
        <v>1264</v>
      </c>
      <c r="G294" s="696" t="s">
        <v>13</v>
      </c>
      <c r="H294" s="674" t="s">
        <v>1332</v>
      </c>
      <c r="L294" s="779">
        <v>170</v>
      </c>
      <c r="M294" s="782">
        <v>187</v>
      </c>
    </row>
    <row r="295" spans="1:13" x14ac:dyDescent="0.25">
      <c r="A295" s="43" t="s">
        <v>1333</v>
      </c>
      <c r="B295" s="693">
        <v>9.35</v>
      </c>
      <c r="C295" s="694">
        <v>9.85</v>
      </c>
      <c r="D295" s="45">
        <f t="shared" si="12"/>
        <v>5.3475935828877004E-2</v>
      </c>
      <c r="E295" s="46" t="s">
        <v>11</v>
      </c>
      <c r="F295" s="46" t="s">
        <v>972</v>
      </c>
      <c r="G295" s="696" t="s">
        <v>13</v>
      </c>
      <c r="L295" s="779">
        <v>8.5</v>
      </c>
      <c r="M295" s="782">
        <v>9.35</v>
      </c>
    </row>
    <row r="296" spans="1:13" x14ac:dyDescent="0.25">
      <c r="A296" s="43" t="s">
        <v>1334</v>
      </c>
      <c r="B296" s="693">
        <v>4.84</v>
      </c>
      <c r="C296" s="694">
        <v>5.35</v>
      </c>
      <c r="D296" s="45">
        <f t="shared" si="12"/>
        <v>0.10537190082644624</v>
      </c>
      <c r="E296" s="46" t="s">
        <v>11</v>
      </c>
      <c r="F296" s="46" t="s">
        <v>972</v>
      </c>
      <c r="G296" s="696" t="s">
        <v>13</v>
      </c>
      <c r="L296" s="779">
        <v>4.4000000000000004</v>
      </c>
      <c r="M296" s="782">
        <v>4.84</v>
      </c>
    </row>
    <row r="297" spans="1:13" x14ac:dyDescent="0.25">
      <c r="A297" s="43" t="s">
        <v>1335</v>
      </c>
      <c r="B297" s="693">
        <v>4.84</v>
      </c>
      <c r="C297" s="694">
        <v>5.35</v>
      </c>
      <c r="D297" s="45">
        <f t="shared" si="12"/>
        <v>0.10537190082644624</v>
      </c>
      <c r="E297" s="46" t="s">
        <v>11</v>
      </c>
      <c r="F297" s="46" t="s">
        <v>972</v>
      </c>
      <c r="G297" s="696" t="s">
        <v>13</v>
      </c>
      <c r="H297" s="674" t="s">
        <v>1003</v>
      </c>
      <c r="L297" s="779">
        <v>4.4000000000000004</v>
      </c>
      <c r="M297" s="782">
        <v>4.84</v>
      </c>
    </row>
    <row r="298" spans="1:13" x14ac:dyDescent="0.25">
      <c r="A298" s="43" t="s">
        <v>1336</v>
      </c>
      <c r="B298" s="693">
        <v>2.75</v>
      </c>
      <c r="C298" s="694">
        <v>2.75</v>
      </c>
      <c r="D298" s="45">
        <f t="shared" si="12"/>
        <v>0</v>
      </c>
      <c r="E298" s="46" t="s">
        <v>251</v>
      </c>
      <c r="F298" s="46" t="s">
        <v>1168</v>
      </c>
      <c r="G298" s="696" t="s">
        <v>13</v>
      </c>
      <c r="L298" s="779">
        <v>2.5</v>
      </c>
      <c r="M298" s="782">
        <v>2.75</v>
      </c>
    </row>
    <row r="299" spans="1:13" x14ac:dyDescent="0.25">
      <c r="A299" s="43" t="s">
        <v>1337</v>
      </c>
      <c r="B299" s="693">
        <v>7.7</v>
      </c>
      <c r="C299" s="694">
        <v>7.7</v>
      </c>
      <c r="D299" s="45">
        <f t="shared" si="12"/>
        <v>0</v>
      </c>
      <c r="E299" s="46" t="s">
        <v>251</v>
      </c>
      <c r="F299" s="46" t="s">
        <v>1168</v>
      </c>
      <c r="G299" s="696" t="s">
        <v>13</v>
      </c>
      <c r="L299" s="779">
        <v>7</v>
      </c>
      <c r="M299" s="782">
        <v>7.7</v>
      </c>
    </row>
    <row r="300" spans="1:13" ht="15.75" thickBot="1" x14ac:dyDescent="0.3">
      <c r="A300" s="793" t="s">
        <v>1338</v>
      </c>
      <c r="B300" s="794" t="s">
        <v>301</v>
      </c>
      <c r="C300" s="795" t="s">
        <v>301</v>
      </c>
      <c r="D300" s="720" t="s">
        <v>71</v>
      </c>
      <c r="E300" s="801" t="s">
        <v>71</v>
      </c>
      <c r="F300" s="802" t="s">
        <v>71</v>
      </c>
      <c r="G300" s="722" t="s">
        <v>13</v>
      </c>
      <c r="L300" s="777" t="s">
        <v>301</v>
      </c>
      <c r="M300" s="782" t="s">
        <v>301</v>
      </c>
    </row>
    <row r="301" spans="1:13" ht="15" thickBot="1" x14ac:dyDescent="0.3"/>
    <row r="302" spans="1:13" ht="60" x14ac:dyDescent="0.25">
      <c r="A302" s="774" t="s">
        <v>1339</v>
      </c>
      <c r="B302" s="680" t="str">
        <f>B290</f>
        <v>2023/24 Current
Charge</v>
      </c>
      <c r="C302" s="681" t="str">
        <f>C290</f>
        <v>2024/25 Proposed Charge</v>
      </c>
      <c r="D302" s="682" t="s">
        <v>969</v>
      </c>
      <c r="E302" s="573" t="s">
        <v>6</v>
      </c>
      <c r="F302" s="573" t="s">
        <v>7</v>
      </c>
      <c r="G302" s="616" t="s">
        <v>8</v>
      </c>
      <c r="L302" s="573" t="str">
        <f>L290</f>
        <v>2022/23 Current
Charge</v>
      </c>
      <c r="M302" s="685" t="str">
        <f>M290</f>
        <v>2023/24 Proposed Charge</v>
      </c>
    </row>
    <row r="303" spans="1:13" x14ac:dyDescent="0.25">
      <c r="A303" s="43" t="s">
        <v>1340</v>
      </c>
      <c r="B303" s="693">
        <v>4</v>
      </c>
      <c r="C303" s="694">
        <v>4.2</v>
      </c>
      <c r="D303" s="45">
        <f>(C303-B303)/B303</f>
        <v>5.0000000000000044E-2</v>
      </c>
      <c r="E303" s="46" t="s">
        <v>11</v>
      </c>
      <c r="F303" s="46" t="s">
        <v>972</v>
      </c>
      <c r="G303" s="696" t="s">
        <v>13</v>
      </c>
      <c r="L303" s="779">
        <v>3.6</v>
      </c>
      <c r="M303" s="782">
        <v>4</v>
      </c>
    </row>
    <row r="304" spans="1:13" x14ac:dyDescent="0.25">
      <c r="A304" s="43" t="s">
        <v>1341</v>
      </c>
      <c r="B304" s="693">
        <v>7</v>
      </c>
      <c r="C304" s="694">
        <v>7.2</v>
      </c>
      <c r="D304" s="45">
        <f t="shared" ref="D304:D313" si="13">(C304-B304)/B304</f>
        <v>2.8571428571428598E-2</v>
      </c>
      <c r="E304" s="46" t="s">
        <v>11</v>
      </c>
      <c r="F304" s="46" t="s">
        <v>972</v>
      </c>
      <c r="G304" s="696" t="s">
        <v>13</v>
      </c>
      <c r="H304" s="674" t="s">
        <v>1342</v>
      </c>
      <c r="L304" s="779">
        <v>6.8</v>
      </c>
      <c r="M304" s="782">
        <v>7</v>
      </c>
    </row>
    <row r="305" spans="1:13" x14ac:dyDescent="0.25">
      <c r="A305" s="43" t="s">
        <v>1343</v>
      </c>
      <c r="B305" s="693">
        <v>4.7</v>
      </c>
      <c r="C305" s="694">
        <v>5.2</v>
      </c>
      <c r="D305" s="45">
        <f t="shared" si="13"/>
        <v>0.10638297872340426</v>
      </c>
      <c r="E305" s="46" t="s">
        <v>11</v>
      </c>
      <c r="F305" s="46" t="s">
        <v>972</v>
      </c>
      <c r="G305" s="696" t="s">
        <v>13</v>
      </c>
      <c r="H305" s="674" t="s">
        <v>1342</v>
      </c>
      <c r="L305" s="779">
        <v>4.4000000000000004</v>
      </c>
      <c r="M305" s="782">
        <v>4.7</v>
      </c>
    </row>
    <row r="306" spans="1:13" x14ac:dyDescent="0.25">
      <c r="A306" s="43" t="s">
        <v>1344</v>
      </c>
      <c r="B306" s="693">
        <v>30</v>
      </c>
      <c r="C306" s="694">
        <v>32</v>
      </c>
      <c r="D306" s="45">
        <f t="shared" si="13"/>
        <v>6.6666666666666666E-2</v>
      </c>
      <c r="E306" s="46" t="s">
        <v>11</v>
      </c>
      <c r="F306" s="46" t="s">
        <v>972</v>
      </c>
      <c r="G306" s="696" t="s">
        <v>13</v>
      </c>
      <c r="H306" s="674" t="s">
        <v>1342</v>
      </c>
      <c r="L306" s="779">
        <v>28.8</v>
      </c>
      <c r="M306" s="782">
        <v>30</v>
      </c>
    </row>
    <row r="307" spans="1:13" x14ac:dyDescent="0.25">
      <c r="A307" s="43" t="s">
        <v>1345</v>
      </c>
      <c r="B307" s="693">
        <v>6.5</v>
      </c>
      <c r="C307" s="694">
        <v>7.2</v>
      </c>
      <c r="D307" s="45">
        <f t="shared" si="13"/>
        <v>0.10769230769230773</v>
      </c>
      <c r="E307" s="46" t="s">
        <v>11</v>
      </c>
      <c r="F307" s="46" t="s">
        <v>972</v>
      </c>
      <c r="G307" s="696" t="s">
        <v>13</v>
      </c>
      <c r="L307" s="779">
        <v>6</v>
      </c>
      <c r="M307" s="782">
        <v>6.5</v>
      </c>
    </row>
    <row r="308" spans="1:13" x14ac:dyDescent="0.25">
      <c r="A308" s="43" t="s">
        <v>1346</v>
      </c>
      <c r="B308" s="693">
        <v>4.1500000000000004</v>
      </c>
      <c r="C308" s="694">
        <v>4.8</v>
      </c>
      <c r="D308" s="45">
        <f t="shared" si="13"/>
        <v>0.15662650602409625</v>
      </c>
      <c r="E308" s="46" t="s">
        <v>11</v>
      </c>
      <c r="F308" s="46" t="s">
        <v>972</v>
      </c>
      <c r="G308" s="696" t="s">
        <v>13</v>
      </c>
      <c r="H308" s="674" t="s">
        <v>1347</v>
      </c>
      <c r="L308" s="779">
        <v>4.1500000000000004</v>
      </c>
      <c r="M308" s="782">
        <v>4.1500000000000004</v>
      </c>
    </row>
    <row r="309" spans="1:13" x14ac:dyDescent="0.25">
      <c r="A309" s="43" t="s">
        <v>1348</v>
      </c>
      <c r="B309" s="693">
        <v>6.8</v>
      </c>
      <c r="C309" s="694">
        <v>7.2</v>
      </c>
      <c r="D309" s="45">
        <f t="shared" si="13"/>
        <v>5.8823529411764761E-2</v>
      </c>
      <c r="E309" s="46" t="s">
        <v>11</v>
      </c>
      <c r="F309" s="46" t="s">
        <v>972</v>
      </c>
      <c r="G309" s="696" t="s">
        <v>13</v>
      </c>
      <c r="H309" s="674" t="s">
        <v>1342</v>
      </c>
      <c r="L309" s="779">
        <v>6.8</v>
      </c>
      <c r="M309" s="782">
        <v>6.8</v>
      </c>
    </row>
    <row r="310" spans="1:13" x14ac:dyDescent="0.25">
      <c r="A310" s="43" t="s">
        <v>1349</v>
      </c>
      <c r="B310" s="693">
        <v>9</v>
      </c>
      <c r="C310" s="694">
        <v>9.6</v>
      </c>
      <c r="D310" s="45">
        <f t="shared" si="13"/>
        <v>6.6666666666666624E-2</v>
      </c>
      <c r="E310" s="46" t="s">
        <v>11</v>
      </c>
      <c r="F310" s="46" t="s">
        <v>972</v>
      </c>
      <c r="G310" s="696" t="s">
        <v>13</v>
      </c>
      <c r="H310" s="674" t="s">
        <v>1350</v>
      </c>
      <c r="L310" s="779">
        <v>9</v>
      </c>
      <c r="M310" s="782">
        <v>9</v>
      </c>
    </row>
    <row r="311" spans="1:13" x14ac:dyDescent="0.25">
      <c r="A311" s="43" t="s">
        <v>1351</v>
      </c>
      <c r="B311" s="693">
        <v>1.6</v>
      </c>
      <c r="C311" s="694">
        <v>2</v>
      </c>
      <c r="D311" s="45">
        <f t="shared" si="13"/>
        <v>0.24999999999999994</v>
      </c>
      <c r="E311" s="46" t="s">
        <v>11</v>
      </c>
      <c r="F311" s="46" t="s">
        <v>972</v>
      </c>
      <c r="G311" s="696" t="s">
        <v>13</v>
      </c>
      <c r="L311" s="779">
        <v>1.6</v>
      </c>
      <c r="M311" s="782">
        <v>1.6</v>
      </c>
    </row>
    <row r="312" spans="1:13" x14ac:dyDescent="0.25">
      <c r="A312" s="43" t="s">
        <v>1352</v>
      </c>
      <c r="B312" s="693">
        <v>30</v>
      </c>
      <c r="C312" s="694">
        <v>32</v>
      </c>
      <c r="D312" s="45">
        <f t="shared" si="13"/>
        <v>6.6666666666666666E-2</v>
      </c>
      <c r="E312" s="46" t="s">
        <v>11</v>
      </c>
      <c r="F312" s="46" t="s">
        <v>972</v>
      </c>
      <c r="G312" s="696" t="s">
        <v>13</v>
      </c>
      <c r="H312" s="674" t="s">
        <v>1342</v>
      </c>
      <c r="L312" s="779">
        <v>28.8</v>
      </c>
      <c r="M312" s="782">
        <v>30</v>
      </c>
    </row>
    <row r="313" spans="1:13" x14ac:dyDescent="0.25">
      <c r="A313" s="43" t="s">
        <v>1353</v>
      </c>
      <c r="B313" s="693">
        <v>5.2</v>
      </c>
      <c r="C313" s="694">
        <v>5.2</v>
      </c>
      <c r="D313" s="45">
        <f t="shared" si="13"/>
        <v>0</v>
      </c>
      <c r="E313" s="46" t="s">
        <v>11</v>
      </c>
      <c r="F313" s="46" t="s">
        <v>972</v>
      </c>
      <c r="G313" s="696" t="s">
        <v>13</v>
      </c>
      <c r="L313" s="779">
        <v>5.2</v>
      </c>
      <c r="M313" s="782">
        <v>5.2</v>
      </c>
    </row>
    <row r="314" spans="1:13" x14ac:dyDescent="0.25">
      <c r="A314" s="43" t="s">
        <v>1354</v>
      </c>
      <c r="B314" s="693">
        <v>4.1500000000000004</v>
      </c>
      <c r="C314" s="694">
        <v>4.4000000000000004</v>
      </c>
      <c r="D314" s="45">
        <f>(C314-B314)/B314</f>
        <v>6.0240963855421679E-2</v>
      </c>
      <c r="E314" s="46" t="s">
        <v>11</v>
      </c>
      <c r="F314" s="46" t="s">
        <v>972</v>
      </c>
      <c r="G314" s="696" t="s">
        <v>13</v>
      </c>
      <c r="L314" s="779">
        <v>4.1500000000000004</v>
      </c>
      <c r="M314" s="782">
        <v>4.1500000000000004</v>
      </c>
    </row>
    <row r="315" spans="1:13" x14ac:dyDescent="0.25">
      <c r="A315" s="43" t="s">
        <v>1355</v>
      </c>
      <c r="B315" s="693">
        <v>28</v>
      </c>
      <c r="C315" s="694">
        <v>32</v>
      </c>
      <c r="D315" s="45">
        <f>(C315-B315)/B315</f>
        <v>0.14285714285714285</v>
      </c>
      <c r="E315" s="46" t="s">
        <v>11</v>
      </c>
      <c r="F315" s="46" t="s">
        <v>972</v>
      </c>
      <c r="G315" s="696" t="s">
        <v>13</v>
      </c>
      <c r="H315" s="674" t="s">
        <v>1356</v>
      </c>
      <c r="L315" s="779">
        <v>28</v>
      </c>
      <c r="M315" s="782">
        <v>28</v>
      </c>
    </row>
    <row r="316" spans="1:13" ht="28.5" x14ac:dyDescent="0.25">
      <c r="A316" s="43" t="s">
        <v>1357</v>
      </c>
      <c r="B316" s="693">
        <v>28.8</v>
      </c>
      <c r="C316" s="694">
        <v>29.6</v>
      </c>
      <c r="D316" s="45">
        <f>(C316-B316)/B316</f>
        <v>2.7777777777777801E-2</v>
      </c>
      <c r="E316" s="46" t="s">
        <v>11</v>
      </c>
      <c r="F316" s="46" t="s">
        <v>1358</v>
      </c>
      <c r="G316" s="696" t="s">
        <v>13</v>
      </c>
      <c r="H316" s="674" t="s">
        <v>1234</v>
      </c>
      <c r="L316" s="779">
        <v>28.8</v>
      </c>
      <c r="M316" s="782">
        <v>28.8</v>
      </c>
    </row>
    <row r="317" spans="1:13" x14ac:dyDescent="0.25">
      <c r="A317" s="43" t="s">
        <v>1359</v>
      </c>
      <c r="B317" s="693">
        <v>5</v>
      </c>
      <c r="C317" s="694">
        <v>5</v>
      </c>
      <c r="D317" s="45">
        <f>(C317-B317)/B317</f>
        <v>0</v>
      </c>
      <c r="E317" s="46" t="s">
        <v>11</v>
      </c>
      <c r="F317" s="46" t="s">
        <v>1358</v>
      </c>
      <c r="G317" s="696" t="s">
        <v>13</v>
      </c>
      <c r="L317" s="779">
        <v>5</v>
      </c>
      <c r="M317" s="782">
        <v>5</v>
      </c>
    </row>
    <row r="318" spans="1:13" ht="29.25" thickBot="1" x14ac:dyDescent="0.3">
      <c r="A318" s="793" t="s">
        <v>1360</v>
      </c>
      <c r="B318" s="794">
        <v>288</v>
      </c>
      <c r="C318" s="795">
        <v>296</v>
      </c>
      <c r="D318" s="720">
        <f>(C318-B318)/B318</f>
        <v>2.7777777777777776E-2</v>
      </c>
      <c r="E318" s="721" t="s">
        <v>11</v>
      </c>
      <c r="F318" s="721" t="s">
        <v>102</v>
      </c>
      <c r="G318" s="722" t="s">
        <v>13</v>
      </c>
      <c r="H318" s="674" t="s">
        <v>1234</v>
      </c>
      <c r="L318" s="779">
        <v>288</v>
      </c>
      <c r="M318" s="782">
        <v>288</v>
      </c>
    </row>
    <row r="319" spans="1:13" ht="15" thickBot="1" x14ac:dyDescent="0.3">
      <c r="A319" s="803"/>
      <c r="B319" s="804"/>
      <c r="C319" s="805"/>
      <c r="D319" s="806"/>
      <c r="E319" s="807"/>
      <c r="F319" s="807"/>
      <c r="G319" s="808"/>
      <c r="L319" s="809"/>
      <c r="M319" s="810"/>
    </row>
    <row r="320" spans="1:13" s="674" customFormat="1" ht="60" x14ac:dyDescent="0.25">
      <c r="A320" s="774" t="s">
        <v>1361</v>
      </c>
      <c r="B320" s="811" t="str">
        <f>B302</f>
        <v>2023/24 Current
Charge</v>
      </c>
      <c r="C320" s="812" t="str">
        <f>C302</f>
        <v>2024/25 Proposed Charge</v>
      </c>
      <c r="D320" s="813" t="s">
        <v>969</v>
      </c>
      <c r="E320" s="814" t="s">
        <v>6</v>
      </c>
      <c r="F320" s="814" t="s">
        <v>7</v>
      </c>
      <c r="G320" s="815" t="s">
        <v>1362</v>
      </c>
      <c r="L320" s="816" t="s">
        <v>359</v>
      </c>
      <c r="M320" s="817" t="s">
        <v>1096</v>
      </c>
    </row>
    <row r="321" spans="1:13" s="674" customFormat="1" x14ac:dyDescent="0.25">
      <c r="A321" s="43" t="s">
        <v>1363</v>
      </c>
      <c r="B321" s="693">
        <v>40</v>
      </c>
      <c r="C321" s="694">
        <v>45</v>
      </c>
      <c r="D321" s="45">
        <f>(C321-B321)/B321</f>
        <v>0.125</v>
      </c>
      <c r="E321" s="46" t="s">
        <v>11</v>
      </c>
      <c r="F321" s="46" t="s">
        <v>972</v>
      </c>
      <c r="G321" s="666" t="s">
        <v>13</v>
      </c>
      <c r="L321" s="779">
        <v>36</v>
      </c>
      <c r="M321" s="782">
        <v>40</v>
      </c>
    </row>
    <row r="322" spans="1:13" s="674" customFormat="1" ht="28.5" x14ac:dyDescent="0.25">
      <c r="A322" s="43" t="s">
        <v>1364</v>
      </c>
      <c r="B322" s="693">
        <v>62.5</v>
      </c>
      <c r="C322" s="694">
        <v>80</v>
      </c>
      <c r="D322" s="45">
        <f t="shared" ref="D322:D385" si="14">(C322-B322)/B322</f>
        <v>0.28000000000000003</v>
      </c>
      <c r="E322" s="46" t="s">
        <v>11</v>
      </c>
      <c r="F322" s="46" t="s">
        <v>972</v>
      </c>
      <c r="G322" s="666" t="s">
        <v>13</v>
      </c>
      <c r="L322" s="779">
        <v>57.5</v>
      </c>
      <c r="M322" s="782">
        <v>62.5</v>
      </c>
    </row>
    <row r="323" spans="1:13" s="674" customFormat="1" ht="28.5" x14ac:dyDescent="0.25">
      <c r="A323" s="43" t="s">
        <v>1365</v>
      </c>
      <c r="B323" s="693">
        <v>75</v>
      </c>
      <c r="C323" s="694">
        <v>80</v>
      </c>
      <c r="D323" s="45">
        <f t="shared" si="14"/>
        <v>6.6666666666666666E-2</v>
      </c>
      <c r="E323" s="46" t="s">
        <v>11</v>
      </c>
      <c r="F323" s="46" t="s">
        <v>972</v>
      </c>
      <c r="G323" s="666" t="s">
        <v>13</v>
      </c>
      <c r="L323" s="779">
        <v>67.5</v>
      </c>
      <c r="M323" s="782">
        <v>75</v>
      </c>
    </row>
    <row r="324" spans="1:13" s="674" customFormat="1" x14ac:dyDescent="0.25">
      <c r="A324" s="43" t="s">
        <v>1366</v>
      </c>
      <c r="B324" s="693">
        <v>45</v>
      </c>
      <c r="C324" s="694">
        <v>50</v>
      </c>
      <c r="D324" s="45">
        <f t="shared" si="14"/>
        <v>0.1111111111111111</v>
      </c>
      <c r="E324" s="46" t="s">
        <v>11</v>
      </c>
      <c r="F324" s="46" t="s">
        <v>972</v>
      </c>
      <c r="G324" s="666" t="s">
        <v>13</v>
      </c>
      <c r="L324" s="779">
        <v>42.5</v>
      </c>
      <c r="M324" s="782">
        <v>45</v>
      </c>
    </row>
    <row r="325" spans="1:13" s="674" customFormat="1" x14ac:dyDescent="0.25">
      <c r="A325" s="43" t="s">
        <v>1367</v>
      </c>
      <c r="B325" s="693">
        <v>45</v>
      </c>
      <c r="C325" s="694">
        <v>50</v>
      </c>
      <c r="D325" s="45">
        <f t="shared" si="14"/>
        <v>0.1111111111111111</v>
      </c>
      <c r="E325" s="46" t="s">
        <v>11</v>
      </c>
      <c r="F325" s="46" t="s">
        <v>972</v>
      </c>
      <c r="G325" s="666" t="s">
        <v>13</v>
      </c>
      <c r="L325" s="779">
        <v>42.5</v>
      </c>
      <c r="M325" s="782">
        <v>45</v>
      </c>
    </row>
    <row r="326" spans="1:13" s="674" customFormat="1" x14ac:dyDescent="0.25">
      <c r="A326" s="43" t="s">
        <v>1368</v>
      </c>
      <c r="B326" s="693">
        <v>45</v>
      </c>
      <c r="C326" s="694">
        <v>50</v>
      </c>
      <c r="D326" s="45">
        <f t="shared" si="14"/>
        <v>0.1111111111111111</v>
      </c>
      <c r="E326" s="46" t="s">
        <v>11</v>
      </c>
      <c r="F326" s="46" t="s">
        <v>972</v>
      </c>
      <c r="G326" s="666" t="s">
        <v>13</v>
      </c>
      <c r="L326" s="779">
        <v>42.5</v>
      </c>
      <c r="M326" s="782">
        <v>45</v>
      </c>
    </row>
    <row r="327" spans="1:13" s="674" customFormat="1" x14ac:dyDescent="0.25">
      <c r="A327" s="43" t="s">
        <v>1369</v>
      </c>
      <c r="B327" s="693">
        <v>45</v>
      </c>
      <c r="C327" s="694">
        <v>50</v>
      </c>
      <c r="D327" s="45">
        <f t="shared" si="14"/>
        <v>0.1111111111111111</v>
      </c>
      <c r="E327" s="46" t="s">
        <v>11</v>
      </c>
      <c r="F327" s="46" t="s">
        <v>972</v>
      </c>
      <c r="G327" s="666" t="s">
        <v>13</v>
      </c>
      <c r="L327" s="779">
        <v>42.5</v>
      </c>
      <c r="M327" s="782">
        <v>45</v>
      </c>
    </row>
    <row r="328" spans="1:13" s="674" customFormat="1" x14ac:dyDescent="0.25">
      <c r="A328" s="43" t="s">
        <v>1370</v>
      </c>
      <c r="B328" s="693">
        <v>45</v>
      </c>
      <c r="C328" s="694">
        <v>50</v>
      </c>
      <c r="D328" s="45">
        <f t="shared" si="14"/>
        <v>0.1111111111111111</v>
      </c>
      <c r="E328" s="46" t="s">
        <v>11</v>
      </c>
      <c r="F328" s="46" t="s">
        <v>972</v>
      </c>
      <c r="G328" s="666" t="s">
        <v>13</v>
      </c>
      <c r="L328" s="779">
        <v>42.5</v>
      </c>
      <c r="M328" s="782">
        <v>45</v>
      </c>
    </row>
    <row r="329" spans="1:13" s="674" customFormat="1" x14ac:dyDescent="0.25">
      <c r="A329" s="43" t="s">
        <v>1371</v>
      </c>
      <c r="B329" s="693">
        <v>45</v>
      </c>
      <c r="C329" s="694">
        <v>50</v>
      </c>
      <c r="D329" s="45">
        <f t="shared" si="14"/>
        <v>0.1111111111111111</v>
      </c>
      <c r="E329" s="46" t="s">
        <v>11</v>
      </c>
      <c r="F329" s="46" t="s">
        <v>972</v>
      </c>
      <c r="G329" s="666" t="s">
        <v>13</v>
      </c>
      <c r="L329" s="779">
        <v>42.5</v>
      </c>
      <c r="M329" s="782">
        <v>45</v>
      </c>
    </row>
    <row r="330" spans="1:13" s="674" customFormat="1" x14ac:dyDescent="0.25">
      <c r="A330" s="43" t="s">
        <v>1372</v>
      </c>
      <c r="B330" s="693">
        <v>65</v>
      </c>
      <c r="C330" s="694">
        <v>70</v>
      </c>
      <c r="D330" s="45">
        <f t="shared" si="14"/>
        <v>7.6923076923076927E-2</v>
      </c>
      <c r="E330" s="46" t="s">
        <v>11</v>
      </c>
      <c r="F330" s="46" t="s">
        <v>972</v>
      </c>
      <c r="G330" s="666" t="s">
        <v>13</v>
      </c>
      <c r="L330" s="779">
        <v>55</v>
      </c>
      <c r="M330" s="782">
        <v>65</v>
      </c>
    </row>
    <row r="331" spans="1:13" s="674" customFormat="1" x14ac:dyDescent="0.25">
      <c r="A331" s="43" t="s">
        <v>1373</v>
      </c>
      <c r="B331" s="693">
        <v>45</v>
      </c>
      <c r="C331" s="694">
        <v>55</v>
      </c>
      <c r="D331" s="45">
        <f t="shared" si="14"/>
        <v>0.22222222222222221</v>
      </c>
      <c r="E331" s="46" t="s">
        <v>11</v>
      </c>
      <c r="F331" s="46" t="s">
        <v>972</v>
      </c>
      <c r="G331" s="666" t="s">
        <v>13</v>
      </c>
      <c r="L331" s="779">
        <v>40</v>
      </c>
      <c r="M331" s="782">
        <v>45</v>
      </c>
    </row>
    <row r="332" spans="1:13" s="674" customFormat="1" ht="28.5" x14ac:dyDescent="0.25">
      <c r="A332" s="43" t="s">
        <v>1374</v>
      </c>
      <c r="B332" s="693">
        <v>75</v>
      </c>
      <c r="C332" s="694">
        <v>80</v>
      </c>
      <c r="D332" s="45">
        <f t="shared" si="14"/>
        <v>6.6666666666666666E-2</v>
      </c>
      <c r="E332" s="46" t="s">
        <v>11</v>
      </c>
      <c r="F332" s="46" t="s">
        <v>972</v>
      </c>
      <c r="G332" s="666" t="s">
        <v>13</v>
      </c>
      <c r="L332" s="779">
        <v>55</v>
      </c>
      <c r="M332" s="782">
        <v>65</v>
      </c>
    </row>
    <row r="333" spans="1:13" s="674" customFormat="1" ht="28.5" x14ac:dyDescent="0.25">
      <c r="A333" s="43" t="s">
        <v>1375</v>
      </c>
      <c r="B333" s="693">
        <v>75</v>
      </c>
      <c r="C333" s="694">
        <v>80</v>
      </c>
      <c r="D333" s="45">
        <f t="shared" si="14"/>
        <v>6.6666666666666666E-2</v>
      </c>
      <c r="E333" s="46" t="s">
        <v>11</v>
      </c>
      <c r="F333" s="46" t="s">
        <v>972</v>
      </c>
      <c r="G333" s="666" t="s">
        <v>13</v>
      </c>
      <c r="L333" s="779">
        <v>65</v>
      </c>
      <c r="M333" s="782">
        <v>75</v>
      </c>
    </row>
    <row r="334" spans="1:13" s="674" customFormat="1" ht="28.5" x14ac:dyDescent="0.25">
      <c r="A334" s="43" t="s">
        <v>1376</v>
      </c>
      <c r="B334" s="693">
        <v>45</v>
      </c>
      <c r="C334" s="694">
        <v>45</v>
      </c>
      <c r="D334" s="45">
        <f t="shared" si="14"/>
        <v>0</v>
      </c>
      <c r="E334" s="46" t="s">
        <v>11</v>
      </c>
      <c r="F334" s="46" t="s">
        <v>972</v>
      </c>
      <c r="G334" s="666" t="s">
        <v>13</v>
      </c>
      <c r="L334" s="779">
        <v>40</v>
      </c>
      <c r="M334" s="782">
        <v>45</v>
      </c>
    </row>
    <row r="335" spans="1:13" s="674" customFormat="1" x14ac:dyDescent="0.25">
      <c r="A335" s="43" t="s">
        <v>1377</v>
      </c>
      <c r="B335" s="693">
        <v>70</v>
      </c>
      <c r="C335" s="694">
        <v>75</v>
      </c>
      <c r="D335" s="45">
        <f t="shared" si="14"/>
        <v>7.1428571428571425E-2</v>
      </c>
      <c r="E335" s="46" t="s">
        <v>11</v>
      </c>
      <c r="F335" s="46" t="s">
        <v>972</v>
      </c>
      <c r="G335" s="666" t="s">
        <v>13</v>
      </c>
      <c r="L335" s="779">
        <v>50</v>
      </c>
      <c r="M335" s="782">
        <v>70</v>
      </c>
    </row>
    <row r="336" spans="1:13" s="674" customFormat="1" x14ac:dyDescent="0.25">
      <c r="A336" s="43" t="s">
        <v>1378</v>
      </c>
      <c r="B336" s="693">
        <v>70</v>
      </c>
      <c r="C336" s="694">
        <v>75</v>
      </c>
      <c r="D336" s="45">
        <f t="shared" si="14"/>
        <v>7.1428571428571425E-2</v>
      </c>
      <c r="E336" s="46" t="s">
        <v>11</v>
      </c>
      <c r="F336" s="46" t="s">
        <v>972</v>
      </c>
      <c r="G336" s="666" t="s">
        <v>13</v>
      </c>
      <c r="L336" s="779">
        <v>55</v>
      </c>
      <c r="M336" s="782">
        <v>70</v>
      </c>
    </row>
    <row r="337" spans="1:13" s="674" customFormat="1" ht="28.5" x14ac:dyDescent="0.25">
      <c r="A337" s="43" t="s">
        <v>1379</v>
      </c>
      <c r="B337" s="693">
        <v>80</v>
      </c>
      <c r="C337" s="694">
        <v>85</v>
      </c>
      <c r="D337" s="45">
        <f t="shared" si="14"/>
        <v>6.25E-2</v>
      </c>
      <c r="E337" s="46" t="s">
        <v>11</v>
      </c>
      <c r="F337" s="46" t="s">
        <v>972</v>
      </c>
      <c r="G337" s="666" t="s">
        <v>13</v>
      </c>
      <c r="L337" s="779">
        <v>65</v>
      </c>
      <c r="M337" s="782">
        <v>80</v>
      </c>
    </row>
    <row r="338" spans="1:13" s="674" customFormat="1" x14ac:dyDescent="0.25">
      <c r="A338" s="43" t="s">
        <v>1380</v>
      </c>
      <c r="B338" s="693">
        <v>45</v>
      </c>
      <c r="C338" s="694">
        <v>50</v>
      </c>
      <c r="D338" s="45">
        <f t="shared" si="14"/>
        <v>0.1111111111111111</v>
      </c>
      <c r="E338" s="46" t="s">
        <v>11</v>
      </c>
      <c r="F338" s="46" t="s">
        <v>972</v>
      </c>
      <c r="G338" s="666" t="s">
        <v>13</v>
      </c>
      <c r="L338" s="779">
        <v>42.5</v>
      </c>
      <c r="M338" s="782">
        <v>45</v>
      </c>
    </row>
    <row r="339" spans="1:13" s="674" customFormat="1" x14ac:dyDescent="0.25">
      <c r="A339" s="43" t="s">
        <v>1381</v>
      </c>
      <c r="B339" s="693">
        <v>45</v>
      </c>
      <c r="C339" s="694">
        <v>50</v>
      </c>
      <c r="D339" s="45">
        <f t="shared" si="14"/>
        <v>0.1111111111111111</v>
      </c>
      <c r="E339" s="46" t="s">
        <v>11</v>
      </c>
      <c r="F339" s="46" t="s">
        <v>972</v>
      </c>
      <c r="G339" s="666" t="s">
        <v>13</v>
      </c>
      <c r="L339" s="779">
        <v>42.5</v>
      </c>
      <c r="M339" s="782">
        <v>45</v>
      </c>
    </row>
    <row r="340" spans="1:13" s="674" customFormat="1" ht="28.5" x14ac:dyDescent="0.25">
      <c r="A340" s="43" t="s">
        <v>1382</v>
      </c>
      <c r="B340" s="693">
        <v>40</v>
      </c>
      <c r="C340" s="694">
        <v>40</v>
      </c>
      <c r="D340" s="45">
        <f t="shared" si="14"/>
        <v>0</v>
      </c>
      <c r="E340" s="46" t="s">
        <v>11</v>
      </c>
      <c r="F340" s="46" t="s">
        <v>285</v>
      </c>
      <c r="G340" s="666" t="s">
        <v>13</v>
      </c>
      <c r="L340" s="779">
        <v>38</v>
      </c>
      <c r="M340" s="782">
        <v>40</v>
      </c>
    </row>
    <row r="341" spans="1:13" s="674" customFormat="1" x14ac:dyDescent="0.25">
      <c r="A341" s="43" t="s">
        <v>1383</v>
      </c>
      <c r="B341" s="693">
        <v>350</v>
      </c>
      <c r="C341" s="694">
        <v>350</v>
      </c>
      <c r="D341" s="45">
        <f t="shared" si="14"/>
        <v>0</v>
      </c>
      <c r="E341" s="46" t="s">
        <v>11</v>
      </c>
      <c r="F341" s="46" t="s">
        <v>285</v>
      </c>
      <c r="G341" s="666" t="s">
        <v>13</v>
      </c>
      <c r="L341" s="779">
        <v>320</v>
      </c>
      <c r="M341" s="782">
        <v>350</v>
      </c>
    </row>
    <row r="342" spans="1:13" s="674" customFormat="1" x14ac:dyDescent="0.25">
      <c r="A342" s="43" t="s">
        <v>1384</v>
      </c>
      <c r="B342" s="693">
        <v>265</v>
      </c>
      <c r="C342" s="694">
        <v>265</v>
      </c>
      <c r="D342" s="45">
        <f t="shared" si="14"/>
        <v>0</v>
      </c>
      <c r="E342" s="46" t="s">
        <v>11</v>
      </c>
      <c r="F342" s="46" t="s">
        <v>285</v>
      </c>
      <c r="G342" s="666" t="s">
        <v>13</v>
      </c>
      <c r="L342" s="779">
        <v>240</v>
      </c>
      <c r="M342" s="782">
        <v>265</v>
      </c>
    </row>
    <row r="343" spans="1:13" s="674" customFormat="1" x14ac:dyDescent="0.25">
      <c r="A343" s="43" t="s">
        <v>1385</v>
      </c>
      <c r="B343" s="693">
        <v>175</v>
      </c>
      <c r="C343" s="694">
        <v>175</v>
      </c>
      <c r="D343" s="45">
        <f t="shared" si="14"/>
        <v>0</v>
      </c>
      <c r="E343" s="46" t="s">
        <v>11</v>
      </c>
      <c r="F343" s="46" t="s">
        <v>1152</v>
      </c>
      <c r="G343" s="666" t="s">
        <v>13</v>
      </c>
      <c r="L343" s="779">
        <v>160</v>
      </c>
      <c r="M343" s="782">
        <v>175</v>
      </c>
    </row>
    <row r="344" spans="1:13" s="674" customFormat="1" x14ac:dyDescent="0.25">
      <c r="A344" s="43" t="s">
        <v>1386</v>
      </c>
      <c r="B344" s="693">
        <v>205</v>
      </c>
      <c r="C344" s="694">
        <v>205</v>
      </c>
      <c r="D344" s="45">
        <f t="shared" si="14"/>
        <v>0</v>
      </c>
      <c r="E344" s="46" t="s">
        <v>11</v>
      </c>
      <c r="F344" s="46" t="s">
        <v>1168</v>
      </c>
      <c r="G344" s="666" t="s">
        <v>13</v>
      </c>
      <c r="L344" s="779">
        <v>185</v>
      </c>
      <c r="M344" s="782">
        <v>205</v>
      </c>
    </row>
    <row r="345" spans="1:13" s="674" customFormat="1" ht="28.5" x14ac:dyDescent="0.25">
      <c r="A345" s="43" t="s">
        <v>1387</v>
      </c>
      <c r="B345" s="693" t="s">
        <v>427</v>
      </c>
      <c r="C345" s="694" t="s">
        <v>427</v>
      </c>
      <c r="D345" s="45"/>
      <c r="E345" s="46" t="s">
        <v>11</v>
      </c>
      <c r="F345" s="46" t="s">
        <v>1168</v>
      </c>
      <c r="G345" s="666" t="s">
        <v>13</v>
      </c>
      <c r="L345" s="777" t="s">
        <v>427</v>
      </c>
      <c r="M345" s="782" t="s">
        <v>427</v>
      </c>
    </row>
    <row r="346" spans="1:13" s="674" customFormat="1" x14ac:dyDescent="0.25">
      <c r="A346" s="43" t="s">
        <v>1388</v>
      </c>
      <c r="B346" s="693">
        <v>370</v>
      </c>
      <c r="C346" s="694">
        <v>380</v>
      </c>
      <c r="D346" s="45">
        <f t="shared" si="14"/>
        <v>2.7027027027027029E-2</v>
      </c>
      <c r="E346" s="46" t="s">
        <v>11</v>
      </c>
      <c r="F346" s="46" t="s">
        <v>285</v>
      </c>
      <c r="G346" s="666" t="s">
        <v>13</v>
      </c>
      <c r="L346" s="779">
        <v>370</v>
      </c>
      <c r="M346" s="782">
        <v>370</v>
      </c>
    </row>
    <row r="347" spans="1:13" s="674" customFormat="1" ht="28.5" x14ac:dyDescent="0.25">
      <c r="A347" s="43" t="s">
        <v>1389</v>
      </c>
      <c r="B347" s="693">
        <v>285</v>
      </c>
      <c r="C347" s="694">
        <v>295</v>
      </c>
      <c r="D347" s="45">
        <f t="shared" si="14"/>
        <v>3.5087719298245612E-2</v>
      </c>
      <c r="E347" s="46" t="s">
        <v>11</v>
      </c>
      <c r="F347" s="46" t="s">
        <v>285</v>
      </c>
      <c r="G347" s="666" t="s">
        <v>13</v>
      </c>
      <c r="L347" s="779">
        <v>285</v>
      </c>
      <c r="M347" s="782">
        <v>285</v>
      </c>
    </row>
    <row r="348" spans="1:13" s="674" customFormat="1" ht="28.5" x14ac:dyDescent="0.25">
      <c r="A348" s="43" t="s">
        <v>1390</v>
      </c>
      <c r="B348" s="693">
        <v>185</v>
      </c>
      <c r="C348" s="694">
        <v>195</v>
      </c>
      <c r="D348" s="45">
        <f t="shared" si="14"/>
        <v>5.4054054054054057E-2</v>
      </c>
      <c r="E348" s="46" t="s">
        <v>11</v>
      </c>
      <c r="F348" s="46" t="s">
        <v>1152</v>
      </c>
      <c r="G348" s="666" t="s">
        <v>13</v>
      </c>
      <c r="L348" s="779">
        <v>185</v>
      </c>
      <c r="M348" s="782">
        <v>185</v>
      </c>
    </row>
    <row r="349" spans="1:13" s="674" customFormat="1" x14ac:dyDescent="0.25">
      <c r="A349" s="43" t="s">
        <v>1391</v>
      </c>
      <c r="B349" s="693">
        <v>210</v>
      </c>
      <c r="C349" s="694">
        <v>220</v>
      </c>
      <c r="D349" s="45">
        <f t="shared" si="14"/>
        <v>4.7619047619047616E-2</v>
      </c>
      <c r="E349" s="46" t="s">
        <v>11</v>
      </c>
      <c r="F349" s="46" t="s">
        <v>1168</v>
      </c>
      <c r="G349" s="666" t="s">
        <v>13</v>
      </c>
      <c r="L349" s="779">
        <v>210</v>
      </c>
      <c r="M349" s="782">
        <v>210</v>
      </c>
    </row>
    <row r="350" spans="1:13" s="674" customFormat="1" ht="28.5" x14ac:dyDescent="0.25">
      <c r="A350" s="43" t="s">
        <v>1392</v>
      </c>
      <c r="B350" s="693" t="s">
        <v>427</v>
      </c>
      <c r="C350" s="694" t="s">
        <v>427</v>
      </c>
      <c r="D350" s="45"/>
      <c r="E350" s="46" t="s">
        <v>11</v>
      </c>
      <c r="F350" s="46" t="s">
        <v>1168</v>
      </c>
      <c r="G350" s="666" t="s">
        <v>13</v>
      </c>
      <c r="L350" s="777" t="s">
        <v>427</v>
      </c>
      <c r="M350" s="782" t="s">
        <v>427</v>
      </c>
    </row>
    <row r="351" spans="1:13" s="674" customFormat="1" ht="28.5" x14ac:dyDescent="0.25">
      <c r="A351" s="43" t="s">
        <v>1393</v>
      </c>
      <c r="B351" s="693">
        <v>155</v>
      </c>
      <c r="C351" s="694">
        <v>165</v>
      </c>
      <c r="D351" s="45">
        <f t="shared" si="14"/>
        <v>6.4516129032258063E-2</v>
      </c>
      <c r="E351" s="46" t="s">
        <v>11</v>
      </c>
      <c r="F351" s="46" t="s">
        <v>1166</v>
      </c>
      <c r="G351" s="666" t="s">
        <v>13</v>
      </c>
      <c r="L351" s="779">
        <v>145</v>
      </c>
      <c r="M351" s="782">
        <v>155</v>
      </c>
    </row>
    <row r="352" spans="1:13" s="674" customFormat="1" ht="28.5" x14ac:dyDescent="0.25">
      <c r="A352" s="43" t="s">
        <v>1394</v>
      </c>
      <c r="B352" s="693">
        <v>170</v>
      </c>
      <c r="C352" s="694">
        <v>180</v>
      </c>
      <c r="D352" s="45">
        <f t="shared" si="14"/>
        <v>5.8823529411764705E-2</v>
      </c>
      <c r="E352" s="46" t="s">
        <v>11</v>
      </c>
      <c r="F352" s="46" t="s">
        <v>1166</v>
      </c>
      <c r="G352" s="666" t="s">
        <v>13</v>
      </c>
      <c r="L352" s="779">
        <v>160</v>
      </c>
      <c r="M352" s="782">
        <v>170</v>
      </c>
    </row>
    <row r="353" spans="1:13" s="674" customFormat="1" ht="28.5" x14ac:dyDescent="0.25">
      <c r="A353" s="43" t="s">
        <v>1395</v>
      </c>
      <c r="B353" s="693">
        <v>235</v>
      </c>
      <c r="C353" s="694">
        <v>255</v>
      </c>
      <c r="D353" s="45">
        <f t="shared" si="14"/>
        <v>8.5106382978723402E-2</v>
      </c>
      <c r="E353" s="46" t="s">
        <v>11</v>
      </c>
      <c r="F353" s="46" t="s">
        <v>1166</v>
      </c>
      <c r="G353" s="666" t="s">
        <v>13</v>
      </c>
      <c r="L353" s="779">
        <v>225</v>
      </c>
      <c r="M353" s="782">
        <v>235</v>
      </c>
    </row>
    <row r="354" spans="1:13" s="674" customFormat="1" ht="28.5" x14ac:dyDescent="0.25">
      <c r="A354" s="43" t="s">
        <v>1396</v>
      </c>
      <c r="B354" s="693">
        <v>270</v>
      </c>
      <c r="C354" s="694">
        <v>290</v>
      </c>
      <c r="D354" s="45">
        <f t="shared" si="14"/>
        <v>7.407407407407407E-2</v>
      </c>
      <c r="E354" s="46" t="s">
        <v>11</v>
      </c>
      <c r="F354" s="46" t="s">
        <v>1166</v>
      </c>
      <c r="G354" s="666" t="s">
        <v>13</v>
      </c>
      <c r="L354" s="779">
        <v>260</v>
      </c>
      <c r="M354" s="782">
        <v>270</v>
      </c>
    </row>
    <row r="355" spans="1:13" s="674" customFormat="1" ht="28.5" x14ac:dyDescent="0.25">
      <c r="A355" s="43" t="s">
        <v>1397</v>
      </c>
      <c r="B355" s="693">
        <v>380</v>
      </c>
      <c r="C355" s="694">
        <v>395</v>
      </c>
      <c r="D355" s="45">
        <f t="shared" si="14"/>
        <v>3.9473684210526314E-2</v>
      </c>
      <c r="E355" s="46" t="s">
        <v>11</v>
      </c>
      <c r="F355" s="46" t="s">
        <v>1166</v>
      </c>
      <c r="G355" s="666" t="s">
        <v>13</v>
      </c>
      <c r="L355" s="779">
        <v>370</v>
      </c>
      <c r="M355" s="782">
        <v>380</v>
      </c>
    </row>
    <row r="356" spans="1:13" s="674" customFormat="1" ht="28.5" x14ac:dyDescent="0.25">
      <c r="A356" s="43" t="s">
        <v>1398</v>
      </c>
      <c r="B356" s="693">
        <v>410</v>
      </c>
      <c r="C356" s="694">
        <v>430</v>
      </c>
      <c r="D356" s="45">
        <f t="shared" si="14"/>
        <v>4.878048780487805E-2</v>
      </c>
      <c r="E356" s="46" t="s">
        <v>11</v>
      </c>
      <c r="F356" s="46" t="s">
        <v>1166</v>
      </c>
      <c r="G356" s="666" t="s">
        <v>13</v>
      </c>
      <c r="L356" s="779">
        <v>395</v>
      </c>
      <c r="M356" s="782">
        <v>410</v>
      </c>
    </row>
    <row r="357" spans="1:13" s="674" customFormat="1" ht="28.5" x14ac:dyDescent="0.25">
      <c r="A357" s="43" t="s">
        <v>1399</v>
      </c>
      <c r="B357" s="693">
        <v>130</v>
      </c>
      <c r="C357" s="694">
        <v>135</v>
      </c>
      <c r="D357" s="45">
        <f t="shared" si="14"/>
        <v>3.8461538461538464E-2</v>
      </c>
      <c r="E357" s="46" t="s">
        <v>11</v>
      </c>
      <c r="F357" s="46" t="s">
        <v>1166</v>
      </c>
      <c r="G357" s="666" t="s">
        <v>13</v>
      </c>
      <c r="L357" s="779">
        <v>120</v>
      </c>
      <c r="M357" s="782">
        <v>130</v>
      </c>
    </row>
    <row r="358" spans="1:13" s="674" customFormat="1" x14ac:dyDescent="0.25">
      <c r="A358" s="43" t="s">
        <v>1400</v>
      </c>
      <c r="B358" s="693">
        <v>85</v>
      </c>
      <c r="C358" s="694">
        <v>95</v>
      </c>
      <c r="D358" s="45">
        <f t="shared" si="14"/>
        <v>0.11764705882352941</v>
      </c>
      <c r="E358" s="46" t="s">
        <v>11</v>
      </c>
      <c r="F358" s="46" t="s">
        <v>1166</v>
      </c>
      <c r="G358" s="666" t="s">
        <v>13</v>
      </c>
      <c r="L358" s="777" t="s">
        <v>309</v>
      </c>
      <c r="M358" s="782">
        <v>85</v>
      </c>
    </row>
    <row r="359" spans="1:13" s="674" customFormat="1" ht="28.5" x14ac:dyDescent="0.25">
      <c r="A359" s="43" t="s">
        <v>1401</v>
      </c>
      <c r="B359" s="693">
        <v>900</v>
      </c>
      <c r="C359" s="694" t="s">
        <v>427</v>
      </c>
      <c r="D359" s="45"/>
      <c r="E359" s="46" t="s">
        <v>11</v>
      </c>
      <c r="F359" s="46" t="s">
        <v>1225</v>
      </c>
      <c r="G359" s="666" t="s">
        <v>13</v>
      </c>
      <c r="L359" s="777" t="s">
        <v>427</v>
      </c>
      <c r="M359" s="782">
        <v>900</v>
      </c>
    </row>
    <row r="360" spans="1:13" s="674" customFormat="1" ht="28.5" x14ac:dyDescent="0.25">
      <c r="A360" s="43" t="s">
        <v>1402</v>
      </c>
      <c r="B360" s="693">
        <v>900</v>
      </c>
      <c r="C360" s="694" t="s">
        <v>427</v>
      </c>
      <c r="D360" s="45"/>
      <c r="E360" s="46" t="s">
        <v>11</v>
      </c>
      <c r="F360" s="46" t="s">
        <v>1225</v>
      </c>
      <c r="G360" s="666" t="s">
        <v>13</v>
      </c>
      <c r="L360" s="777" t="s">
        <v>427</v>
      </c>
      <c r="M360" s="782">
        <v>900</v>
      </c>
    </row>
    <row r="361" spans="1:13" s="674" customFormat="1" ht="28.5" x14ac:dyDescent="0.25">
      <c r="A361" s="43" t="s">
        <v>1403</v>
      </c>
      <c r="B361" s="693">
        <v>1350</v>
      </c>
      <c r="C361" s="694" t="s">
        <v>427</v>
      </c>
      <c r="D361" s="45"/>
      <c r="E361" s="46" t="s">
        <v>11</v>
      </c>
      <c r="F361" s="46" t="s">
        <v>1225</v>
      </c>
      <c r="G361" s="666" t="s">
        <v>13</v>
      </c>
      <c r="L361" s="777" t="s">
        <v>427</v>
      </c>
      <c r="M361" s="782">
        <v>1350</v>
      </c>
    </row>
    <row r="362" spans="1:13" s="674" customFormat="1" ht="28.5" x14ac:dyDescent="0.25">
      <c r="A362" s="43" t="s">
        <v>1404</v>
      </c>
      <c r="B362" s="693">
        <v>1350</v>
      </c>
      <c r="C362" s="694" t="s">
        <v>427</v>
      </c>
      <c r="D362" s="45"/>
      <c r="E362" s="46" t="s">
        <v>11</v>
      </c>
      <c r="F362" s="46" t="s">
        <v>1225</v>
      </c>
      <c r="G362" s="666" t="s">
        <v>13</v>
      </c>
      <c r="L362" s="777" t="s">
        <v>427</v>
      </c>
      <c r="M362" s="782">
        <v>1350</v>
      </c>
    </row>
    <row r="363" spans="1:13" s="674" customFormat="1" ht="28.5" x14ac:dyDescent="0.25">
      <c r="A363" s="43" t="s">
        <v>1405</v>
      </c>
      <c r="B363" s="693">
        <v>450</v>
      </c>
      <c r="C363" s="694" t="s">
        <v>427</v>
      </c>
      <c r="D363" s="45"/>
      <c r="E363" s="46" t="s">
        <v>11</v>
      </c>
      <c r="F363" s="46" t="s">
        <v>1225</v>
      </c>
      <c r="G363" s="666" t="s">
        <v>13</v>
      </c>
      <c r="L363" s="777" t="s">
        <v>427</v>
      </c>
      <c r="M363" s="782">
        <v>450</v>
      </c>
    </row>
    <row r="364" spans="1:13" s="674" customFormat="1" ht="28.5" x14ac:dyDescent="0.25">
      <c r="A364" s="43" t="s">
        <v>1406</v>
      </c>
      <c r="B364" s="693">
        <v>3150</v>
      </c>
      <c r="C364" s="694" t="s">
        <v>427</v>
      </c>
      <c r="D364" s="45"/>
      <c r="E364" s="46" t="s">
        <v>11</v>
      </c>
      <c r="F364" s="46" t="s">
        <v>1225</v>
      </c>
      <c r="G364" s="666" t="s">
        <v>13</v>
      </c>
      <c r="L364" s="777" t="s">
        <v>427</v>
      </c>
      <c r="M364" s="782">
        <v>3150</v>
      </c>
    </row>
    <row r="365" spans="1:13" s="674" customFormat="1" ht="30.6" customHeight="1" thickBot="1" x14ac:dyDescent="0.3">
      <c r="A365" s="793" t="s">
        <v>1407</v>
      </c>
      <c r="B365" s="794">
        <v>3150</v>
      </c>
      <c r="C365" s="795" t="s">
        <v>427</v>
      </c>
      <c r="D365" s="720"/>
      <c r="E365" s="721" t="s">
        <v>11</v>
      </c>
      <c r="F365" s="721" t="s">
        <v>1225</v>
      </c>
      <c r="G365" s="818" t="s">
        <v>13</v>
      </c>
      <c r="L365" s="800" t="s">
        <v>427</v>
      </c>
      <c r="M365" s="797">
        <v>3150</v>
      </c>
    </row>
    <row r="366" spans="1:13" s="674" customFormat="1" ht="15" thickBot="1" x14ac:dyDescent="0.3">
      <c r="A366" s="803"/>
      <c r="B366" s="804"/>
      <c r="C366" s="805"/>
      <c r="D366" s="806"/>
      <c r="E366" s="807"/>
      <c r="F366" s="807"/>
      <c r="G366" s="807"/>
      <c r="L366" s="819"/>
      <c r="M366" s="810"/>
    </row>
    <row r="367" spans="1:13" s="674" customFormat="1" ht="60" x14ac:dyDescent="0.25">
      <c r="A367" s="774" t="s">
        <v>1408</v>
      </c>
      <c r="B367" s="811" t="str">
        <f>B320</f>
        <v>2023/24 Current
Charge</v>
      </c>
      <c r="C367" s="812" t="str">
        <f>C320</f>
        <v>2024/25 Proposed Charge</v>
      </c>
      <c r="D367" s="813" t="s">
        <v>969</v>
      </c>
      <c r="E367" s="814" t="s">
        <v>6</v>
      </c>
      <c r="F367" s="814" t="s">
        <v>7</v>
      </c>
      <c r="G367" s="815" t="s">
        <v>1362</v>
      </c>
      <c r="H367" s="705" t="s">
        <v>1409</v>
      </c>
      <c r="L367" s="816" t="s">
        <v>359</v>
      </c>
      <c r="M367" s="817" t="s">
        <v>1096</v>
      </c>
    </row>
    <row r="368" spans="1:13" s="674" customFormat="1" ht="28.5" x14ac:dyDescent="0.25">
      <c r="A368" s="43" t="s">
        <v>1410</v>
      </c>
      <c r="B368" s="693">
        <v>13</v>
      </c>
      <c r="C368" s="694">
        <v>14</v>
      </c>
      <c r="D368" s="45">
        <f t="shared" si="14"/>
        <v>7.6923076923076927E-2</v>
      </c>
      <c r="E368" s="46" t="s">
        <v>266</v>
      </c>
      <c r="F368" s="46" t="s">
        <v>923</v>
      </c>
      <c r="G368" s="666" t="s">
        <v>13</v>
      </c>
      <c r="L368" s="779">
        <v>12</v>
      </c>
      <c r="M368" s="782">
        <v>13</v>
      </c>
    </row>
    <row r="369" spans="1:13" s="674" customFormat="1" ht="28.5" x14ac:dyDescent="0.25">
      <c r="A369" s="43" t="s">
        <v>1411</v>
      </c>
      <c r="B369" s="693">
        <v>17.5</v>
      </c>
      <c r="C369" s="694">
        <v>19</v>
      </c>
      <c r="D369" s="45">
        <f t="shared" si="14"/>
        <v>8.5714285714285715E-2</v>
      </c>
      <c r="E369" s="46" t="s">
        <v>266</v>
      </c>
      <c r="F369" s="46" t="s">
        <v>923</v>
      </c>
      <c r="G369" s="666" t="s">
        <v>13</v>
      </c>
      <c r="L369" s="779">
        <v>16</v>
      </c>
      <c r="M369" s="782">
        <v>17.5</v>
      </c>
    </row>
    <row r="370" spans="1:13" s="674" customFormat="1" ht="28.5" x14ac:dyDescent="0.25">
      <c r="A370" s="43" t="s">
        <v>1412</v>
      </c>
      <c r="B370" s="693">
        <v>18.5</v>
      </c>
      <c r="C370" s="694">
        <v>20</v>
      </c>
      <c r="D370" s="45">
        <f t="shared" si="14"/>
        <v>8.1081081081081086E-2</v>
      </c>
      <c r="E370" s="46" t="s">
        <v>266</v>
      </c>
      <c r="F370" s="46" t="s">
        <v>923</v>
      </c>
      <c r="G370" s="666" t="s">
        <v>13</v>
      </c>
      <c r="L370" s="779">
        <v>18</v>
      </c>
      <c r="M370" s="782">
        <v>18.5</v>
      </c>
    </row>
    <row r="371" spans="1:13" s="674" customFormat="1" ht="28.5" x14ac:dyDescent="0.25">
      <c r="A371" s="43" t="s">
        <v>1413</v>
      </c>
      <c r="B371" s="693">
        <v>26.5</v>
      </c>
      <c r="C371" s="694">
        <v>29</v>
      </c>
      <c r="D371" s="45">
        <f t="shared" si="14"/>
        <v>9.4339622641509441E-2</v>
      </c>
      <c r="E371" s="46" t="s">
        <v>266</v>
      </c>
      <c r="F371" s="46" t="s">
        <v>923</v>
      </c>
      <c r="G371" s="666" t="s">
        <v>13</v>
      </c>
      <c r="L371" s="779">
        <v>24</v>
      </c>
      <c r="M371" s="782">
        <v>26.5</v>
      </c>
    </row>
    <row r="372" spans="1:13" s="674" customFormat="1" ht="42.75" x14ac:dyDescent="0.25">
      <c r="A372" s="43" t="s">
        <v>1414</v>
      </c>
      <c r="B372" s="693">
        <v>21</v>
      </c>
      <c r="C372" s="694">
        <v>22.5</v>
      </c>
      <c r="D372" s="45">
        <f t="shared" si="14"/>
        <v>7.1428571428571425E-2</v>
      </c>
      <c r="E372" s="46" t="s">
        <v>266</v>
      </c>
      <c r="F372" s="46" t="s">
        <v>923</v>
      </c>
      <c r="G372" s="666" t="s">
        <v>13</v>
      </c>
      <c r="L372" s="779">
        <v>19.5</v>
      </c>
      <c r="M372" s="782">
        <v>21</v>
      </c>
    </row>
    <row r="373" spans="1:13" s="674" customFormat="1" ht="42.75" x14ac:dyDescent="0.25">
      <c r="A373" s="43" t="s">
        <v>1415</v>
      </c>
      <c r="B373" s="693">
        <v>29</v>
      </c>
      <c r="C373" s="694">
        <v>31</v>
      </c>
      <c r="D373" s="45">
        <f t="shared" si="14"/>
        <v>6.8965517241379309E-2</v>
      </c>
      <c r="E373" s="46" t="s">
        <v>266</v>
      </c>
      <c r="F373" s="46" t="s">
        <v>923</v>
      </c>
      <c r="G373" s="666" t="s">
        <v>13</v>
      </c>
      <c r="L373" s="779">
        <v>26.5</v>
      </c>
      <c r="M373" s="782">
        <v>29</v>
      </c>
    </row>
    <row r="374" spans="1:13" s="674" customFormat="1" ht="42.75" x14ac:dyDescent="0.25">
      <c r="A374" s="43" t="s">
        <v>1416</v>
      </c>
      <c r="B374" s="693">
        <v>31</v>
      </c>
      <c r="C374" s="694">
        <v>33</v>
      </c>
      <c r="D374" s="45">
        <f t="shared" si="14"/>
        <v>6.4516129032258063E-2</v>
      </c>
      <c r="E374" s="46" t="s">
        <v>266</v>
      </c>
      <c r="F374" s="46" t="s">
        <v>923</v>
      </c>
      <c r="G374" s="666" t="s">
        <v>13</v>
      </c>
      <c r="L374" s="779">
        <v>30</v>
      </c>
      <c r="M374" s="782">
        <v>31</v>
      </c>
    </row>
    <row r="375" spans="1:13" s="674" customFormat="1" ht="42.75" x14ac:dyDescent="0.25">
      <c r="A375" s="43" t="s">
        <v>1417</v>
      </c>
      <c r="B375" s="693">
        <v>44</v>
      </c>
      <c r="C375" s="694">
        <v>48</v>
      </c>
      <c r="D375" s="45">
        <f t="shared" si="14"/>
        <v>9.0909090909090912E-2</v>
      </c>
      <c r="E375" s="46" t="s">
        <v>266</v>
      </c>
      <c r="F375" s="46" t="s">
        <v>923</v>
      </c>
      <c r="G375" s="666" t="s">
        <v>13</v>
      </c>
      <c r="L375" s="779">
        <v>40</v>
      </c>
      <c r="M375" s="782">
        <v>44</v>
      </c>
    </row>
    <row r="376" spans="1:13" s="674" customFormat="1" ht="28.5" x14ac:dyDescent="0.25">
      <c r="A376" s="43" t="s">
        <v>1418</v>
      </c>
      <c r="B376" s="693">
        <v>31</v>
      </c>
      <c r="C376" s="694">
        <v>33.5</v>
      </c>
      <c r="D376" s="45">
        <f t="shared" si="14"/>
        <v>8.0645161290322578E-2</v>
      </c>
      <c r="E376" s="46" t="s">
        <v>266</v>
      </c>
      <c r="F376" s="46" t="s">
        <v>923</v>
      </c>
      <c r="G376" s="666" t="s">
        <v>13</v>
      </c>
      <c r="L376" s="779">
        <v>28.4</v>
      </c>
      <c r="M376" s="782">
        <v>31</v>
      </c>
    </row>
    <row r="377" spans="1:13" s="674" customFormat="1" ht="28.5" x14ac:dyDescent="0.25">
      <c r="A377" s="43" t="s">
        <v>1419</v>
      </c>
      <c r="B377" s="693">
        <v>40</v>
      </c>
      <c r="C377" s="694">
        <v>43</v>
      </c>
      <c r="D377" s="45">
        <f t="shared" si="14"/>
        <v>7.4999999999999997E-2</v>
      </c>
      <c r="E377" s="46" t="s">
        <v>266</v>
      </c>
      <c r="F377" s="46" t="s">
        <v>923</v>
      </c>
      <c r="G377" s="666" t="s">
        <v>13</v>
      </c>
      <c r="L377" s="779">
        <v>37</v>
      </c>
      <c r="M377" s="782">
        <v>40</v>
      </c>
    </row>
    <row r="378" spans="1:13" s="674" customFormat="1" ht="28.5" x14ac:dyDescent="0.25">
      <c r="A378" s="43" t="s">
        <v>1420</v>
      </c>
      <c r="B378" s="693">
        <v>45</v>
      </c>
      <c r="C378" s="694">
        <v>48</v>
      </c>
      <c r="D378" s="45">
        <f t="shared" si="14"/>
        <v>6.6666666666666666E-2</v>
      </c>
      <c r="E378" s="46" t="s">
        <v>266</v>
      </c>
      <c r="F378" s="46" t="s">
        <v>923</v>
      </c>
      <c r="G378" s="666" t="s">
        <v>13</v>
      </c>
      <c r="L378" s="779">
        <v>43</v>
      </c>
      <c r="M378" s="782">
        <v>45</v>
      </c>
    </row>
    <row r="379" spans="1:13" s="674" customFormat="1" ht="28.5" x14ac:dyDescent="0.25">
      <c r="A379" s="43" t="s">
        <v>1421</v>
      </c>
      <c r="B379" s="693">
        <v>61</v>
      </c>
      <c r="C379" s="694">
        <v>66.5</v>
      </c>
      <c r="D379" s="45">
        <f t="shared" si="14"/>
        <v>9.0163934426229511E-2</v>
      </c>
      <c r="E379" s="46" t="s">
        <v>266</v>
      </c>
      <c r="F379" s="46" t="s">
        <v>923</v>
      </c>
      <c r="G379" s="666" t="s">
        <v>13</v>
      </c>
      <c r="L379" s="779">
        <v>56</v>
      </c>
      <c r="M379" s="782">
        <v>61</v>
      </c>
    </row>
    <row r="380" spans="1:13" s="674" customFormat="1" ht="28.5" x14ac:dyDescent="0.25">
      <c r="A380" s="43" t="s">
        <v>1422</v>
      </c>
      <c r="B380" s="693">
        <v>12</v>
      </c>
      <c r="C380" s="694">
        <v>13</v>
      </c>
      <c r="D380" s="45">
        <f t="shared" si="14"/>
        <v>8.3333333333333329E-2</v>
      </c>
      <c r="E380" s="46" t="s">
        <v>266</v>
      </c>
      <c r="F380" s="46" t="s">
        <v>923</v>
      </c>
      <c r="G380" s="666" t="s">
        <v>13</v>
      </c>
      <c r="L380" s="779">
        <v>11</v>
      </c>
      <c r="M380" s="782">
        <v>12</v>
      </c>
    </row>
    <row r="381" spans="1:13" s="674" customFormat="1" ht="42.75" x14ac:dyDescent="0.25">
      <c r="A381" s="43" t="s">
        <v>1423</v>
      </c>
      <c r="B381" s="693">
        <v>16.5</v>
      </c>
      <c r="C381" s="694">
        <v>18</v>
      </c>
      <c r="D381" s="45">
        <f t="shared" si="14"/>
        <v>9.0909090909090912E-2</v>
      </c>
      <c r="E381" s="46" t="s">
        <v>266</v>
      </c>
      <c r="F381" s="46" t="s">
        <v>923</v>
      </c>
      <c r="G381" s="666" t="s">
        <v>13</v>
      </c>
      <c r="L381" s="779">
        <v>15</v>
      </c>
      <c r="M381" s="782">
        <v>16.5</v>
      </c>
    </row>
    <row r="382" spans="1:13" s="674" customFormat="1" ht="42.75" x14ac:dyDescent="0.25">
      <c r="A382" s="43" t="s">
        <v>1424</v>
      </c>
      <c r="B382" s="693">
        <v>17</v>
      </c>
      <c r="C382" s="694">
        <v>18.5</v>
      </c>
      <c r="D382" s="45">
        <f t="shared" si="14"/>
        <v>8.8235294117647065E-2</v>
      </c>
      <c r="E382" s="46" t="s">
        <v>266</v>
      </c>
      <c r="F382" s="46" t="s">
        <v>923</v>
      </c>
      <c r="G382" s="666" t="s">
        <v>13</v>
      </c>
      <c r="L382" s="779">
        <v>16.5</v>
      </c>
      <c r="M382" s="782">
        <v>17</v>
      </c>
    </row>
    <row r="383" spans="1:13" s="674" customFormat="1" ht="28.5" x14ac:dyDescent="0.25">
      <c r="A383" s="43" t="s">
        <v>1425</v>
      </c>
      <c r="B383" s="693">
        <v>25</v>
      </c>
      <c r="C383" s="694">
        <v>27.5</v>
      </c>
      <c r="D383" s="45">
        <f t="shared" si="14"/>
        <v>0.1</v>
      </c>
      <c r="E383" s="46" t="s">
        <v>266</v>
      </c>
      <c r="F383" s="46" t="s">
        <v>923</v>
      </c>
      <c r="G383" s="666" t="s">
        <v>13</v>
      </c>
      <c r="L383" s="779">
        <v>22.5</v>
      </c>
      <c r="M383" s="782">
        <v>25</v>
      </c>
    </row>
    <row r="384" spans="1:13" s="674" customFormat="1" ht="42.75" x14ac:dyDescent="0.25">
      <c r="A384" s="43" t="s">
        <v>1426</v>
      </c>
      <c r="B384" s="693">
        <v>14.5</v>
      </c>
      <c r="C384" s="694">
        <v>15.5</v>
      </c>
      <c r="D384" s="45">
        <f t="shared" si="14"/>
        <v>6.8965517241379309E-2</v>
      </c>
      <c r="E384" s="46" t="s">
        <v>266</v>
      </c>
      <c r="F384" s="46" t="s">
        <v>923</v>
      </c>
      <c r="G384" s="666" t="s">
        <v>13</v>
      </c>
      <c r="L384" s="779">
        <v>13.2</v>
      </c>
      <c r="M384" s="782">
        <v>14.5</v>
      </c>
    </row>
    <row r="385" spans="1:13" s="674" customFormat="1" ht="42.75" x14ac:dyDescent="0.25">
      <c r="A385" s="43" t="s">
        <v>1427</v>
      </c>
      <c r="B385" s="693">
        <v>20</v>
      </c>
      <c r="C385" s="694">
        <v>21.5</v>
      </c>
      <c r="D385" s="45">
        <f t="shared" si="14"/>
        <v>7.4999999999999997E-2</v>
      </c>
      <c r="E385" s="46" t="s">
        <v>266</v>
      </c>
      <c r="F385" s="46" t="s">
        <v>923</v>
      </c>
      <c r="G385" s="666" t="s">
        <v>13</v>
      </c>
      <c r="L385" s="779">
        <v>18</v>
      </c>
      <c r="M385" s="782">
        <v>20</v>
      </c>
    </row>
    <row r="386" spans="1:13" s="674" customFormat="1" ht="42.75" x14ac:dyDescent="0.25">
      <c r="A386" s="43" t="s">
        <v>1428</v>
      </c>
      <c r="B386" s="693">
        <v>21</v>
      </c>
      <c r="C386" s="694">
        <v>22.5</v>
      </c>
      <c r="D386" s="45">
        <f t="shared" ref="D386:D454" si="15">(C386-B386)/B386</f>
        <v>7.1428571428571425E-2</v>
      </c>
      <c r="E386" s="46" t="s">
        <v>266</v>
      </c>
      <c r="F386" s="46" t="s">
        <v>923</v>
      </c>
      <c r="G386" s="666" t="s">
        <v>13</v>
      </c>
      <c r="L386" s="779">
        <v>20</v>
      </c>
      <c r="M386" s="782">
        <v>21</v>
      </c>
    </row>
    <row r="387" spans="1:13" s="674" customFormat="1" ht="42.75" x14ac:dyDescent="0.25">
      <c r="A387" s="43" t="s">
        <v>1429</v>
      </c>
      <c r="B387" s="693">
        <v>30</v>
      </c>
      <c r="C387" s="694">
        <v>32.5</v>
      </c>
      <c r="D387" s="45">
        <f t="shared" si="15"/>
        <v>8.3333333333333329E-2</v>
      </c>
      <c r="E387" s="46" t="s">
        <v>266</v>
      </c>
      <c r="F387" s="46" t="s">
        <v>923</v>
      </c>
      <c r="G387" s="666" t="s">
        <v>13</v>
      </c>
      <c r="L387" s="779">
        <v>27.1</v>
      </c>
      <c r="M387" s="782">
        <v>30</v>
      </c>
    </row>
    <row r="388" spans="1:13" s="674" customFormat="1" ht="28.5" x14ac:dyDescent="0.25">
      <c r="A388" s="43" t="s">
        <v>1430</v>
      </c>
      <c r="B388" s="693">
        <v>23.5</v>
      </c>
      <c r="C388" s="694">
        <v>25.5</v>
      </c>
      <c r="D388" s="45">
        <f t="shared" si="15"/>
        <v>8.5106382978723402E-2</v>
      </c>
      <c r="E388" s="46" t="s">
        <v>266</v>
      </c>
      <c r="F388" s="46" t="s">
        <v>923</v>
      </c>
      <c r="G388" s="666" t="s">
        <v>13</v>
      </c>
      <c r="L388" s="779">
        <v>21.5</v>
      </c>
      <c r="M388" s="782">
        <v>23.5</v>
      </c>
    </row>
    <row r="389" spans="1:13" s="674" customFormat="1" ht="28.5" x14ac:dyDescent="0.25">
      <c r="A389" s="43" t="s">
        <v>1431</v>
      </c>
      <c r="B389" s="693">
        <v>31</v>
      </c>
      <c r="C389" s="694">
        <v>33.5</v>
      </c>
      <c r="D389" s="45">
        <f t="shared" si="15"/>
        <v>8.0645161290322578E-2</v>
      </c>
      <c r="E389" s="46" t="s">
        <v>266</v>
      </c>
      <c r="F389" s="46" t="s">
        <v>923</v>
      </c>
      <c r="G389" s="666" t="s">
        <v>13</v>
      </c>
      <c r="L389" s="779">
        <v>28.2</v>
      </c>
      <c r="M389" s="782">
        <v>31</v>
      </c>
    </row>
    <row r="390" spans="1:13" s="674" customFormat="1" ht="28.5" x14ac:dyDescent="0.25">
      <c r="A390" s="43" t="s">
        <v>1432</v>
      </c>
      <c r="B390" s="693">
        <v>34</v>
      </c>
      <c r="C390" s="694">
        <v>37</v>
      </c>
      <c r="D390" s="45">
        <f t="shared" si="15"/>
        <v>8.8235294117647065E-2</v>
      </c>
      <c r="E390" s="46" t="s">
        <v>266</v>
      </c>
      <c r="F390" s="46" t="s">
        <v>923</v>
      </c>
      <c r="G390" s="666" t="s">
        <v>13</v>
      </c>
      <c r="L390" s="779">
        <v>32.5</v>
      </c>
      <c r="M390" s="782">
        <v>34</v>
      </c>
    </row>
    <row r="391" spans="1:13" s="674" customFormat="1" ht="28.5" x14ac:dyDescent="0.25">
      <c r="A391" s="43" t="s">
        <v>1433</v>
      </c>
      <c r="B391" s="693">
        <v>46.5</v>
      </c>
      <c r="C391" s="694">
        <v>51</v>
      </c>
      <c r="D391" s="45">
        <f t="shared" si="15"/>
        <v>9.6774193548387094E-2</v>
      </c>
      <c r="E391" s="46" t="s">
        <v>266</v>
      </c>
      <c r="F391" s="46" t="s">
        <v>923</v>
      </c>
      <c r="G391" s="666" t="s">
        <v>13</v>
      </c>
      <c r="L391" s="779">
        <v>42.5</v>
      </c>
      <c r="M391" s="782">
        <v>46.5</v>
      </c>
    </row>
    <row r="392" spans="1:13" s="674" customFormat="1" ht="28.5" x14ac:dyDescent="0.25">
      <c r="A392" s="43" t="s">
        <v>1434</v>
      </c>
      <c r="B392" s="693">
        <v>55</v>
      </c>
      <c r="C392" s="694">
        <v>60</v>
      </c>
      <c r="D392" s="45">
        <f t="shared" si="15"/>
        <v>9.0909090909090912E-2</v>
      </c>
      <c r="E392" s="46" t="s">
        <v>251</v>
      </c>
      <c r="F392" s="46" t="s">
        <v>1435</v>
      </c>
      <c r="G392" s="666" t="s">
        <v>13</v>
      </c>
      <c r="H392" s="674" t="s">
        <v>1436</v>
      </c>
      <c r="L392" s="779">
        <v>50</v>
      </c>
      <c r="M392" s="782">
        <v>55</v>
      </c>
    </row>
    <row r="393" spans="1:13" s="674" customFormat="1" ht="28.5" x14ac:dyDescent="0.25">
      <c r="A393" s="43" t="s">
        <v>1437</v>
      </c>
      <c r="B393" s="693">
        <v>52</v>
      </c>
      <c r="C393" s="694" t="s">
        <v>427</v>
      </c>
      <c r="D393" s="45"/>
      <c r="E393" s="46" t="s">
        <v>251</v>
      </c>
      <c r="F393" s="46" t="s">
        <v>1435</v>
      </c>
      <c r="G393" s="666" t="s">
        <v>13</v>
      </c>
      <c r="L393" s="779">
        <v>47.25</v>
      </c>
      <c r="M393" s="782">
        <v>52</v>
      </c>
    </row>
    <row r="394" spans="1:13" s="674" customFormat="1" ht="28.5" x14ac:dyDescent="0.25">
      <c r="A394" s="43" t="s">
        <v>1438</v>
      </c>
      <c r="B394" s="820">
        <v>18</v>
      </c>
      <c r="C394" s="694">
        <v>20</v>
      </c>
      <c r="D394" s="45">
        <f t="shared" si="15"/>
        <v>0.1111111111111111</v>
      </c>
      <c r="E394" s="46" t="s">
        <v>251</v>
      </c>
      <c r="F394" s="46" t="s">
        <v>1435</v>
      </c>
      <c r="G394" s="666" t="s">
        <v>13</v>
      </c>
      <c r="L394" s="779">
        <v>16.5</v>
      </c>
      <c r="M394" s="782">
        <v>18</v>
      </c>
    </row>
    <row r="395" spans="1:13" s="674" customFormat="1" ht="28.5" x14ac:dyDescent="0.25">
      <c r="A395" s="43" t="s">
        <v>1439</v>
      </c>
      <c r="B395" s="820">
        <v>20</v>
      </c>
      <c r="C395" s="694">
        <v>20</v>
      </c>
      <c r="D395" s="45">
        <f t="shared" si="15"/>
        <v>0</v>
      </c>
      <c r="E395" s="46" t="s">
        <v>251</v>
      </c>
      <c r="F395" s="46" t="s">
        <v>1435</v>
      </c>
      <c r="G395" s="666" t="s">
        <v>13</v>
      </c>
      <c r="L395" s="779">
        <v>20.6</v>
      </c>
      <c r="M395" s="782">
        <v>20</v>
      </c>
    </row>
    <row r="396" spans="1:13" s="674" customFormat="1" ht="28.5" x14ac:dyDescent="0.25">
      <c r="A396" s="43" t="s">
        <v>1440</v>
      </c>
      <c r="B396" s="820">
        <v>20</v>
      </c>
      <c r="C396" s="694">
        <v>20</v>
      </c>
      <c r="D396" s="45">
        <f t="shared" si="15"/>
        <v>0</v>
      </c>
      <c r="E396" s="46" t="s">
        <v>251</v>
      </c>
      <c r="F396" s="46" t="s">
        <v>1435</v>
      </c>
      <c r="G396" s="666" t="s">
        <v>13</v>
      </c>
      <c r="L396" s="779">
        <v>24.9</v>
      </c>
      <c r="M396" s="782">
        <v>20</v>
      </c>
    </row>
    <row r="397" spans="1:13" s="674" customFormat="1" ht="28.5" x14ac:dyDescent="0.25">
      <c r="A397" s="43" t="s">
        <v>1441</v>
      </c>
      <c r="B397" s="820">
        <v>20</v>
      </c>
      <c r="C397" s="694">
        <v>20</v>
      </c>
      <c r="D397" s="45">
        <f t="shared" si="15"/>
        <v>0</v>
      </c>
      <c r="E397" s="46" t="s">
        <v>251</v>
      </c>
      <c r="F397" s="46" t="s">
        <v>1435</v>
      </c>
      <c r="G397" s="666" t="s">
        <v>13</v>
      </c>
      <c r="L397" s="779">
        <v>31.4</v>
      </c>
      <c r="M397" s="782">
        <v>20</v>
      </c>
    </row>
    <row r="398" spans="1:13" s="674" customFormat="1" ht="29.25" thickBot="1" x14ac:dyDescent="0.3">
      <c r="A398" s="793" t="s">
        <v>1442</v>
      </c>
      <c r="B398" s="928">
        <v>16.5</v>
      </c>
      <c r="C398" s="795">
        <v>20</v>
      </c>
      <c r="D398" s="720">
        <f t="shared" si="15"/>
        <v>0.21212121212121213</v>
      </c>
      <c r="E398" s="721" t="s">
        <v>251</v>
      </c>
      <c r="F398" s="721" t="s">
        <v>1435</v>
      </c>
      <c r="G398" s="818" t="s">
        <v>13</v>
      </c>
      <c r="L398" s="779">
        <v>15.1</v>
      </c>
      <c r="M398" s="782">
        <v>16.5</v>
      </c>
    </row>
    <row r="399" spans="1:13" s="674" customFormat="1" ht="15" thickBot="1" x14ac:dyDescent="0.3">
      <c r="A399" s="923"/>
      <c r="B399" s="924"/>
      <c r="C399" s="925"/>
      <c r="D399" s="926"/>
      <c r="E399" s="927"/>
      <c r="F399" s="927"/>
      <c r="G399" s="927"/>
      <c r="L399" s="915"/>
      <c r="M399" s="916"/>
    </row>
    <row r="400" spans="1:13" s="674" customFormat="1" ht="60" x14ac:dyDescent="0.25">
      <c r="A400" s="917" t="s">
        <v>1515</v>
      </c>
      <c r="B400" s="918" t="s">
        <v>360</v>
      </c>
      <c r="C400" s="919" t="s">
        <v>968</v>
      </c>
      <c r="D400" s="920" t="s">
        <v>969</v>
      </c>
      <c r="E400" s="921" t="s">
        <v>6</v>
      </c>
      <c r="F400" s="921" t="s">
        <v>7</v>
      </c>
      <c r="G400" s="922" t="s">
        <v>1362</v>
      </c>
      <c r="H400" s="705" t="s">
        <v>1409</v>
      </c>
      <c r="L400" s="816" t="s">
        <v>359</v>
      </c>
      <c r="M400" s="817" t="s">
        <v>1096</v>
      </c>
    </row>
    <row r="401" spans="1:13" s="674" customFormat="1" ht="28.5" x14ac:dyDescent="0.25">
      <c r="A401" s="43" t="s">
        <v>1443</v>
      </c>
      <c r="B401" s="820">
        <v>20</v>
      </c>
      <c r="C401" s="694">
        <v>20</v>
      </c>
      <c r="D401" s="45">
        <f t="shared" si="15"/>
        <v>0</v>
      </c>
      <c r="E401" s="46" t="s">
        <v>251</v>
      </c>
      <c r="F401" s="46" t="s">
        <v>1435</v>
      </c>
      <c r="G401" s="666" t="s">
        <v>13</v>
      </c>
      <c r="L401" s="779">
        <v>19.399999999999999</v>
      </c>
      <c r="M401" s="782">
        <v>20</v>
      </c>
    </row>
    <row r="402" spans="1:13" s="674" customFormat="1" ht="28.5" x14ac:dyDescent="0.25">
      <c r="A402" s="43" t="s">
        <v>1444</v>
      </c>
      <c r="B402" s="820">
        <v>20</v>
      </c>
      <c r="C402" s="694">
        <v>20</v>
      </c>
      <c r="D402" s="45">
        <f t="shared" si="15"/>
        <v>0</v>
      </c>
      <c r="E402" s="46" t="s">
        <v>251</v>
      </c>
      <c r="F402" s="46" t="s">
        <v>1435</v>
      </c>
      <c r="G402" s="666" t="s">
        <v>13</v>
      </c>
      <c r="L402" s="779">
        <v>22.5</v>
      </c>
      <c r="M402" s="782">
        <v>20</v>
      </c>
    </row>
    <row r="403" spans="1:13" s="674" customFormat="1" ht="28.5" x14ac:dyDescent="0.25">
      <c r="A403" s="43" t="s">
        <v>1445</v>
      </c>
      <c r="B403" s="820">
        <v>16</v>
      </c>
      <c r="C403" s="694">
        <v>20</v>
      </c>
      <c r="D403" s="45">
        <f t="shared" si="15"/>
        <v>0.25</v>
      </c>
      <c r="E403" s="46" t="s">
        <v>251</v>
      </c>
      <c r="F403" s="46" t="s">
        <v>1435</v>
      </c>
      <c r="G403" s="666" t="s">
        <v>13</v>
      </c>
      <c r="L403" s="779">
        <v>14.5</v>
      </c>
      <c r="M403" s="782">
        <v>16</v>
      </c>
    </row>
    <row r="404" spans="1:13" s="674" customFormat="1" ht="28.5" x14ac:dyDescent="0.25">
      <c r="A404" s="43" t="s">
        <v>1446</v>
      </c>
      <c r="B404" s="820">
        <v>60</v>
      </c>
      <c r="C404" s="694">
        <v>60</v>
      </c>
      <c r="D404" s="45">
        <f t="shared" si="15"/>
        <v>0</v>
      </c>
      <c r="E404" s="46" t="s">
        <v>251</v>
      </c>
      <c r="F404" s="46" t="s">
        <v>1435</v>
      </c>
      <c r="G404" s="666" t="s">
        <v>13</v>
      </c>
      <c r="L404" s="779">
        <v>55</v>
      </c>
      <c r="M404" s="782">
        <v>60</v>
      </c>
    </row>
    <row r="405" spans="1:13" s="674" customFormat="1" ht="28.5" x14ac:dyDescent="0.25">
      <c r="A405" s="43" t="s">
        <v>1447</v>
      </c>
      <c r="B405" s="820">
        <v>60</v>
      </c>
      <c r="C405" s="694">
        <v>60</v>
      </c>
      <c r="D405" s="45">
        <f t="shared" si="15"/>
        <v>0</v>
      </c>
      <c r="E405" s="46" t="s">
        <v>251</v>
      </c>
      <c r="F405" s="46" t="s">
        <v>1435</v>
      </c>
      <c r="G405" s="666" t="s">
        <v>13</v>
      </c>
      <c r="L405" s="779">
        <v>66</v>
      </c>
      <c r="M405" s="782">
        <v>60</v>
      </c>
    </row>
    <row r="406" spans="1:13" s="674" customFormat="1" ht="28.5" x14ac:dyDescent="0.25">
      <c r="A406" s="43" t="s">
        <v>1448</v>
      </c>
      <c r="B406" s="820">
        <v>68.5</v>
      </c>
      <c r="C406" s="694">
        <v>80</v>
      </c>
      <c r="D406" s="45">
        <f t="shared" si="15"/>
        <v>0.16788321167883211</v>
      </c>
      <c r="E406" s="46" t="s">
        <v>251</v>
      </c>
      <c r="F406" s="46" t="s">
        <v>238</v>
      </c>
      <c r="G406" s="666" t="s">
        <v>13</v>
      </c>
      <c r="L406" s="779">
        <v>62.5</v>
      </c>
      <c r="M406" s="782">
        <v>68.5</v>
      </c>
    </row>
    <row r="407" spans="1:13" s="674" customFormat="1" ht="42.75" x14ac:dyDescent="0.25">
      <c r="A407" s="43" t="s">
        <v>1449</v>
      </c>
      <c r="B407" s="820" t="s">
        <v>906</v>
      </c>
      <c r="C407" s="693" t="s">
        <v>906</v>
      </c>
      <c r="D407" s="45"/>
      <c r="E407" s="46" t="s">
        <v>251</v>
      </c>
      <c r="F407" s="46" t="s">
        <v>238</v>
      </c>
      <c r="G407" s="666" t="s">
        <v>13</v>
      </c>
      <c r="H407" s="674" t="s">
        <v>1450</v>
      </c>
      <c r="L407" s="777" t="s">
        <v>906</v>
      </c>
      <c r="M407" s="777" t="s">
        <v>906</v>
      </c>
    </row>
    <row r="408" spans="1:13" s="674" customFormat="1" x14ac:dyDescent="0.25">
      <c r="A408" s="43" t="s">
        <v>1451</v>
      </c>
      <c r="B408" s="820">
        <v>870</v>
      </c>
      <c r="C408" s="694">
        <v>900</v>
      </c>
      <c r="D408" s="45">
        <f t="shared" si="15"/>
        <v>3.4482758620689655E-2</v>
      </c>
      <c r="E408" s="46" t="s">
        <v>266</v>
      </c>
      <c r="F408" s="46" t="s">
        <v>1168</v>
      </c>
      <c r="G408" s="666" t="s">
        <v>13</v>
      </c>
      <c r="L408" s="779">
        <v>850</v>
      </c>
      <c r="M408" s="782">
        <v>870</v>
      </c>
    </row>
    <row r="409" spans="1:13" s="674" customFormat="1" x14ac:dyDescent="0.25">
      <c r="A409" s="43" t="s">
        <v>1452</v>
      </c>
      <c r="B409" s="820">
        <v>670</v>
      </c>
      <c r="C409" s="694">
        <v>670</v>
      </c>
      <c r="D409" s="45">
        <f t="shared" si="15"/>
        <v>0</v>
      </c>
      <c r="E409" s="46" t="s">
        <v>266</v>
      </c>
      <c r="F409" s="46" t="s">
        <v>1168</v>
      </c>
      <c r="G409" s="666" t="s">
        <v>13</v>
      </c>
      <c r="L409" s="779">
        <v>650</v>
      </c>
      <c r="M409" s="782">
        <v>670</v>
      </c>
    </row>
    <row r="410" spans="1:13" s="674" customFormat="1" x14ac:dyDescent="0.25">
      <c r="A410" s="43" t="s">
        <v>1453</v>
      </c>
      <c r="B410" s="820">
        <v>280</v>
      </c>
      <c r="C410" s="694">
        <v>280</v>
      </c>
      <c r="D410" s="45">
        <f t="shared" si="15"/>
        <v>0</v>
      </c>
      <c r="E410" s="46" t="s">
        <v>266</v>
      </c>
      <c r="F410" s="46" t="s">
        <v>1168</v>
      </c>
      <c r="G410" s="666" t="s">
        <v>13</v>
      </c>
      <c r="L410" s="779">
        <v>280</v>
      </c>
      <c r="M410" s="782">
        <v>280</v>
      </c>
    </row>
    <row r="411" spans="1:13" s="674" customFormat="1" ht="28.5" x14ac:dyDescent="0.25">
      <c r="A411" s="43" t="s">
        <v>1454</v>
      </c>
      <c r="B411" s="820">
        <v>160</v>
      </c>
      <c r="C411" s="694">
        <v>180</v>
      </c>
      <c r="D411" s="45">
        <f t="shared" si="15"/>
        <v>0.125</v>
      </c>
      <c r="E411" s="46" t="s">
        <v>251</v>
      </c>
      <c r="F411" s="46" t="s">
        <v>1168</v>
      </c>
      <c r="G411" s="666" t="s">
        <v>13</v>
      </c>
      <c r="H411" s="674" t="s">
        <v>1455</v>
      </c>
      <c r="L411" s="779">
        <v>155</v>
      </c>
      <c r="M411" s="782">
        <v>160</v>
      </c>
    </row>
    <row r="412" spans="1:13" s="674" customFormat="1" ht="28.5" x14ac:dyDescent="0.25">
      <c r="A412" s="43" t="s">
        <v>1456</v>
      </c>
      <c r="B412" s="820">
        <v>65</v>
      </c>
      <c r="C412" s="694">
        <v>65</v>
      </c>
      <c r="D412" s="45">
        <f t="shared" si="15"/>
        <v>0</v>
      </c>
      <c r="E412" s="46" t="s">
        <v>251</v>
      </c>
      <c r="F412" s="46" t="s">
        <v>1168</v>
      </c>
      <c r="G412" s="666" t="s">
        <v>13</v>
      </c>
      <c r="L412" s="779">
        <v>62</v>
      </c>
      <c r="M412" s="782">
        <v>65</v>
      </c>
    </row>
    <row r="413" spans="1:13" s="674" customFormat="1" ht="27.95" customHeight="1" x14ac:dyDescent="0.25">
      <c r="A413" s="43" t="s">
        <v>1457</v>
      </c>
      <c r="B413" s="820">
        <v>65</v>
      </c>
      <c r="C413" s="694">
        <v>65</v>
      </c>
      <c r="D413" s="45">
        <f t="shared" si="15"/>
        <v>0</v>
      </c>
      <c r="E413" s="46" t="s">
        <v>251</v>
      </c>
      <c r="F413" s="46" t="s">
        <v>1168</v>
      </c>
      <c r="G413" s="666" t="s">
        <v>13</v>
      </c>
      <c r="L413" s="779">
        <v>62</v>
      </c>
      <c r="M413" s="782">
        <v>65</v>
      </c>
    </row>
    <row r="414" spans="1:13" s="674" customFormat="1" ht="28.5" x14ac:dyDescent="0.25">
      <c r="A414" s="43" t="s">
        <v>1458</v>
      </c>
      <c r="B414" s="820">
        <v>65</v>
      </c>
      <c r="C414" s="694">
        <v>65</v>
      </c>
      <c r="D414" s="45">
        <f t="shared" si="15"/>
        <v>0</v>
      </c>
      <c r="E414" s="46" t="s">
        <v>251</v>
      </c>
      <c r="F414" s="46" t="s">
        <v>1168</v>
      </c>
      <c r="G414" s="666" t="s">
        <v>13</v>
      </c>
      <c r="L414" s="779">
        <v>62</v>
      </c>
      <c r="M414" s="782">
        <v>65</v>
      </c>
    </row>
    <row r="415" spans="1:13" s="674" customFormat="1" ht="28.5" x14ac:dyDescent="0.25">
      <c r="A415" s="43" t="s">
        <v>1459</v>
      </c>
      <c r="B415" s="820">
        <v>300</v>
      </c>
      <c r="C415" s="694">
        <v>320</v>
      </c>
      <c r="D415" s="45">
        <f t="shared" si="15"/>
        <v>6.6666666666666666E-2</v>
      </c>
      <c r="E415" s="46" t="s">
        <v>251</v>
      </c>
      <c r="F415" s="46" t="s">
        <v>1168</v>
      </c>
      <c r="G415" s="666" t="s">
        <v>13</v>
      </c>
      <c r="L415" s="779">
        <v>280</v>
      </c>
      <c r="M415" s="782">
        <v>300</v>
      </c>
    </row>
    <row r="416" spans="1:13" s="674" customFormat="1" ht="28.5" x14ac:dyDescent="0.25">
      <c r="A416" s="43" t="s">
        <v>1460</v>
      </c>
      <c r="B416" s="820">
        <v>17</v>
      </c>
      <c r="C416" s="694">
        <v>18.5</v>
      </c>
      <c r="D416" s="45">
        <f t="shared" si="15"/>
        <v>8.8235294117647065E-2</v>
      </c>
      <c r="E416" s="46" t="s">
        <v>266</v>
      </c>
      <c r="F416" s="46" t="s">
        <v>923</v>
      </c>
      <c r="G416" s="666" t="s">
        <v>13</v>
      </c>
      <c r="L416" s="779">
        <v>14.8</v>
      </c>
      <c r="M416" s="782">
        <v>17</v>
      </c>
    </row>
    <row r="417" spans="1:13" s="674" customFormat="1" ht="42.75" x14ac:dyDescent="0.25">
      <c r="A417" s="43" t="s">
        <v>1461</v>
      </c>
      <c r="B417" s="820">
        <v>21.5</v>
      </c>
      <c r="C417" s="694">
        <v>23.5</v>
      </c>
      <c r="D417" s="45">
        <f t="shared" si="15"/>
        <v>9.3023255813953487E-2</v>
      </c>
      <c r="E417" s="46" t="s">
        <v>266</v>
      </c>
      <c r="F417" s="46" t="s">
        <v>923</v>
      </c>
      <c r="G417" s="666" t="s">
        <v>13</v>
      </c>
      <c r="L417" s="779">
        <v>19.5</v>
      </c>
      <c r="M417" s="782">
        <v>21.5</v>
      </c>
    </row>
    <row r="418" spans="1:13" s="674" customFormat="1" ht="42.75" x14ac:dyDescent="0.25">
      <c r="A418" s="43" t="s">
        <v>1462</v>
      </c>
      <c r="B418" s="820">
        <v>24</v>
      </c>
      <c r="C418" s="694">
        <v>26</v>
      </c>
      <c r="D418" s="45">
        <f t="shared" si="15"/>
        <v>8.3333333333333329E-2</v>
      </c>
      <c r="E418" s="46" t="s">
        <v>266</v>
      </c>
      <c r="F418" s="46" t="s">
        <v>923</v>
      </c>
      <c r="G418" s="666" t="s">
        <v>13</v>
      </c>
      <c r="L418" s="779">
        <v>22.5</v>
      </c>
      <c r="M418" s="782">
        <v>24</v>
      </c>
    </row>
    <row r="419" spans="1:13" s="674" customFormat="1" ht="28.5" x14ac:dyDescent="0.25">
      <c r="A419" s="43" t="s">
        <v>1463</v>
      </c>
      <c r="B419" s="820">
        <v>33</v>
      </c>
      <c r="C419" s="694">
        <v>36</v>
      </c>
      <c r="D419" s="45">
        <f t="shared" si="15"/>
        <v>9.0909090909090912E-2</v>
      </c>
      <c r="E419" s="46" t="s">
        <v>266</v>
      </c>
      <c r="F419" s="46" t="s">
        <v>923</v>
      </c>
      <c r="G419" s="666" t="s">
        <v>13</v>
      </c>
      <c r="L419" s="779">
        <v>29.5</v>
      </c>
      <c r="M419" s="782">
        <v>33</v>
      </c>
    </row>
    <row r="420" spans="1:13" s="674" customFormat="1" ht="42.75" x14ac:dyDescent="0.25">
      <c r="A420" s="43" t="s">
        <v>1464</v>
      </c>
      <c r="B420" s="820">
        <v>26</v>
      </c>
      <c r="C420" s="694">
        <v>28</v>
      </c>
      <c r="D420" s="45">
        <f t="shared" si="15"/>
        <v>7.6923076923076927E-2</v>
      </c>
      <c r="E420" s="46" t="s">
        <v>266</v>
      </c>
      <c r="F420" s="46" t="s">
        <v>923</v>
      </c>
      <c r="G420" s="666" t="s">
        <v>13</v>
      </c>
      <c r="L420" s="779">
        <v>23.7</v>
      </c>
      <c r="M420" s="782">
        <v>26</v>
      </c>
    </row>
    <row r="421" spans="1:13" s="674" customFormat="1" ht="42.75" x14ac:dyDescent="0.25">
      <c r="A421" s="43" t="s">
        <v>1465</v>
      </c>
      <c r="B421" s="820">
        <v>34.5</v>
      </c>
      <c r="C421" s="694">
        <v>37</v>
      </c>
      <c r="D421" s="45">
        <f t="shared" si="15"/>
        <v>7.2463768115942032E-2</v>
      </c>
      <c r="E421" s="46" t="s">
        <v>266</v>
      </c>
      <c r="F421" s="46" t="s">
        <v>923</v>
      </c>
      <c r="G421" s="666" t="s">
        <v>13</v>
      </c>
      <c r="L421" s="779">
        <v>31.5</v>
      </c>
      <c r="M421" s="782">
        <v>34.5</v>
      </c>
    </row>
    <row r="422" spans="1:13" s="674" customFormat="1" ht="42.75" x14ac:dyDescent="0.25">
      <c r="A422" s="43" t="s">
        <v>1466</v>
      </c>
      <c r="B422" s="820">
        <v>39</v>
      </c>
      <c r="C422" s="694">
        <v>42.5</v>
      </c>
      <c r="D422" s="45">
        <f t="shared" si="15"/>
        <v>8.9743589743589744E-2</v>
      </c>
      <c r="E422" s="46" t="s">
        <v>266</v>
      </c>
      <c r="F422" s="46" t="s">
        <v>923</v>
      </c>
      <c r="G422" s="666" t="s">
        <v>13</v>
      </c>
      <c r="L422" s="779">
        <v>36</v>
      </c>
      <c r="M422" s="782">
        <v>39</v>
      </c>
    </row>
    <row r="423" spans="1:13" s="674" customFormat="1" ht="42.75" x14ac:dyDescent="0.25">
      <c r="A423" s="43" t="s">
        <v>1467</v>
      </c>
      <c r="B423" s="820">
        <v>52</v>
      </c>
      <c r="C423" s="694">
        <v>56.5</v>
      </c>
      <c r="D423" s="45">
        <f t="shared" si="15"/>
        <v>8.6538461538461536E-2</v>
      </c>
      <c r="E423" s="46" t="s">
        <v>266</v>
      </c>
      <c r="F423" s="46" t="s">
        <v>923</v>
      </c>
      <c r="G423" s="666" t="s">
        <v>13</v>
      </c>
      <c r="L423" s="779">
        <v>48</v>
      </c>
      <c r="M423" s="782">
        <v>52</v>
      </c>
    </row>
    <row r="424" spans="1:13" s="674" customFormat="1" ht="28.5" x14ac:dyDescent="0.25">
      <c r="A424" s="43" t="s">
        <v>1468</v>
      </c>
      <c r="B424" s="820">
        <v>45.5</v>
      </c>
      <c r="C424" s="694">
        <v>49</v>
      </c>
      <c r="D424" s="45">
        <f t="shared" si="15"/>
        <v>7.6923076923076927E-2</v>
      </c>
      <c r="E424" s="46" t="s">
        <v>266</v>
      </c>
      <c r="F424" s="46" t="s">
        <v>923</v>
      </c>
      <c r="G424" s="666" t="s">
        <v>13</v>
      </c>
      <c r="L424" s="779">
        <v>41.6</v>
      </c>
      <c r="M424" s="782">
        <v>45.5</v>
      </c>
    </row>
    <row r="425" spans="1:13" s="674" customFormat="1" ht="28.5" x14ac:dyDescent="0.25">
      <c r="A425" s="43" t="s">
        <v>1469</v>
      </c>
      <c r="B425" s="820">
        <v>59</v>
      </c>
      <c r="C425" s="694">
        <v>63</v>
      </c>
      <c r="D425" s="45">
        <f t="shared" si="15"/>
        <v>6.7796610169491525E-2</v>
      </c>
      <c r="E425" s="46" t="s">
        <v>266</v>
      </c>
      <c r="F425" s="46" t="s">
        <v>923</v>
      </c>
      <c r="G425" s="666" t="s">
        <v>13</v>
      </c>
      <c r="L425" s="779">
        <v>54.6</v>
      </c>
      <c r="M425" s="782">
        <v>59</v>
      </c>
    </row>
    <row r="426" spans="1:13" s="674" customFormat="1" ht="28.5" x14ac:dyDescent="0.25">
      <c r="A426" s="43" t="s">
        <v>1470</v>
      </c>
      <c r="B426" s="820">
        <v>68</v>
      </c>
      <c r="C426" s="694">
        <v>72</v>
      </c>
      <c r="D426" s="45">
        <f t="shared" si="15"/>
        <v>5.8823529411764705E-2</v>
      </c>
      <c r="E426" s="46" t="s">
        <v>266</v>
      </c>
      <c r="F426" s="46" t="s">
        <v>923</v>
      </c>
      <c r="G426" s="666" t="s">
        <v>13</v>
      </c>
      <c r="L426" s="779">
        <v>64</v>
      </c>
      <c r="M426" s="782">
        <v>68</v>
      </c>
    </row>
    <row r="427" spans="1:13" s="674" customFormat="1" ht="28.5" x14ac:dyDescent="0.25">
      <c r="A427" s="43" t="s">
        <v>1471</v>
      </c>
      <c r="B427" s="820">
        <v>89</v>
      </c>
      <c r="C427" s="694">
        <v>95</v>
      </c>
      <c r="D427" s="45">
        <f t="shared" si="15"/>
        <v>6.741573033707865E-2</v>
      </c>
      <c r="E427" s="46" t="s">
        <v>266</v>
      </c>
      <c r="F427" s="46" t="s">
        <v>923</v>
      </c>
      <c r="G427" s="666" t="s">
        <v>13</v>
      </c>
      <c r="L427" s="779">
        <v>82</v>
      </c>
      <c r="M427" s="782">
        <v>89</v>
      </c>
    </row>
    <row r="428" spans="1:13" s="674" customFormat="1" ht="42.75" x14ac:dyDescent="0.25">
      <c r="A428" s="43" t="s">
        <v>1472</v>
      </c>
      <c r="B428" s="820">
        <v>12</v>
      </c>
      <c r="C428" s="694">
        <v>13</v>
      </c>
      <c r="D428" s="45">
        <f t="shared" si="15"/>
        <v>8.3333333333333329E-2</v>
      </c>
      <c r="E428" s="46" t="s">
        <v>266</v>
      </c>
      <c r="F428" s="46" t="s">
        <v>923</v>
      </c>
      <c r="G428" s="666" t="s">
        <v>13</v>
      </c>
      <c r="L428" s="779">
        <v>11</v>
      </c>
      <c r="M428" s="782">
        <v>12</v>
      </c>
    </row>
    <row r="429" spans="1:13" s="674" customFormat="1" ht="42.75" x14ac:dyDescent="0.25">
      <c r="A429" s="43" t="s">
        <v>1473</v>
      </c>
      <c r="B429" s="820">
        <v>17.5</v>
      </c>
      <c r="C429" s="694">
        <v>18</v>
      </c>
      <c r="D429" s="45">
        <f t="shared" si="15"/>
        <v>2.8571428571428571E-2</v>
      </c>
      <c r="E429" s="46" t="s">
        <v>266</v>
      </c>
      <c r="F429" s="46" t="s">
        <v>923</v>
      </c>
      <c r="G429" s="666" t="s">
        <v>13</v>
      </c>
      <c r="L429" s="779">
        <v>16</v>
      </c>
      <c r="M429" s="782">
        <v>17.5</v>
      </c>
    </row>
    <row r="430" spans="1:13" s="674" customFormat="1" ht="42.75" x14ac:dyDescent="0.25">
      <c r="A430" s="43" t="s">
        <v>1474</v>
      </c>
      <c r="B430" s="820">
        <v>18</v>
      </c>
      <c r="C430" s="694">
        <v>19</v>
      </c>
      <c r="D430" s="45">
        <f t="shared" si="15"/>
        <v>5.5555555555555552E-2</v>
      </c>
      <c r="E430" s="46" t="s">
        <v>266</v>
      </c>
      <c r="F430" s="46" t="s">
        <v>923</v>
      </c>
      <c r="G430" s="666" t="s">
        <v>13</v>
      </c>
      <c r="L430" s="779">
        <v>16.5</v>
      </c>
      <c r="M430" s="782">
        <v>18</v>
      </c>
    </row>
    <row r="431" spans="1:13" s="674" customFormat="1" ht="42.75" x14ac:dyDescent="0.25">
      <c r="A431" s="43" t="s">
        <v>1475</v>
      </c>
      <c r="B431" s="820">
        <v>26</v>
      </c>
      <c r="C431" s="694">
        <v>28.5</v>
      </c>
      <c r="D431" s="45">
        <f t="shared" si="15"/>
        <v>9.6153846153846159E-2</v>
      </c>
      <c r="E431" s="46" t="s">
        <v>266</v>
      </c>
      <c r="F431" s="46" t="s">
        <v>923</v>
      </c>
      <c r="G431" s="666" t="s">
        <v>13</v>
      </c>
      <c r="L431" s="779">
        <v>24</v>
      </c>
      <c r="M431" s="782">
        <v>26</v>
      </c>
    </row>
    <row r="432" spans="1:13" s="674" customFormat="1" ht="43.5" thickBot="1" x14ac:dyDescent="0.3">
      <c r="A432" s="793" t="s">
        <v>1476</v>
      </c>
      <c r="B432" s="928">
        <v>14.5</v>
      </c>
      <c r="C432" s="795">
        <v>15.5</v>
      </c>
      <c r="D432" s="720">
        <f t="shared" si="15"/>
        <v>6.8965517241379309E-2</v>
      </c>
      <c r="E432" s="721" t="s">
        <v>266</v>
      </c>
      <c r="F432" s="721" t="s">
        <v>923</v>
      </c>
      <c r="G432" s="818" t="s">
        <v>13</v>
      </c>
      <c r="L432" s="779">
        <v>13.2</v>
      </c>
      <c r="M432" s="782">
        <v>14.5</v>
      </c>
    </row>
    <row r="433" spans="1:13" s="674" customFormat="1" ht="15" thickBot="1" x14ac:dyDescent="0.3">
      <c r="A433" s="923"/>
      <c r="B433" s="924"/>
      <c r="C433" s="925"/>
      <c r="D433" s="926"/>
      <c r="E433" s="927"/>
      <c r="F433" s="927"/>
      <c r="G433" s="927"/>
      <c r="L433" s="915"/>
      <c r="M433" s="916"/>
    </row>
    <row r="434" spans="1:13" s="674" customFormat="1" ht="60" x14ac:dyDescent="0.25">
      <c r="A434" s="917" t="s">
        <v>1515</v>
      </c>
      <c r="B434" s="918" t="s">
        <v>360</v>
      </c>
      <c r="C434" s="919" t="s">
        <v>968</v>
      </c>
      <c r="D434" s="920" t="s">
        <v>969</v>
      </c>
      <c r="E434" s="921" t="s">
        <v>6</v>
      </c>
      <c r="F434" s="921" t="s">
        <v>7</v>
      </c>
      <c r="G434" s="922" t="s">
        <v>1362</v>
      </c>
      <c r="H434" s="705" t="s">
        <v>1409</v>
      </c>
      <c r="L434" s="816" t="s">
        <v>359</v>
      </c>
      <c r="M434" s="817" t="s">
        <v>1096</v>
      </c>
    </row>
    <row r="435" spans="1:13" s="674" customFormat="1" ht="42.75" x14ac:dyDescent="0.25">
      <c r="A435" s="43" t="s">
        <v>1477</v>
      </c>
      <c r="B435" s="820">
        <v>21</v>
      </c>
      <c r="C435" s="694">
        <v>22.5</v>
      </c>
      <c r="D435" s="45">
        <f t="shared" si="15"/>
        <v>7.1428571428571425E-2</v>
      </c>
      <c r="E435" s="46" t="s">
        <v>266</v>
      </c>
      <c r="F435" s="46" t="s">
        <v>923</v>
      </c>
      <c r="G435" s="666" t="s">
        <v>13</v>
      </c>
      <c r="L435" s="779">
        <v>19</v>
      </c>
      <c r="M435" s="782">
        <v>21</v>
      </c>
    </row>
    <row r="436" spans="1:13" s="674" customFormat="1" ht="42.75" x14ac:dyDescent="0.25">
      <c r="A436" s="43" t="s">
        <v>1478</v>
      </c>
      <c r="B436" s="820">
        <v>21.5</v>
      </c>
      <c r="C436" s="694">
        <v>23</v>
      </c>
      <c r="D436" s="45">
        <f t="shared" si="15"/>
        <v>6.9767441860465115E-2</v>
      </c>
      <c r="E436" s="46" t="s">
        <v>266</v>
      </c>
      <c r="F436" s="46" t="s">
        <v>923</v>
      </c>
      <c r="G436" s="666" t="s">
        <v>13</v>
      </c>
      <c r="L436" s="779">
        <v>20</v>
      </c>
      <c r="M436" s="782">
        <v>21.5</v>
      </c>
    </row>
    <row r="437" spans="1:13" s="674" customFormat="1" ht="42.75" x14ac:dyDescent="0.25">
      <c r="A437" s="43" t="s">
        <v>1479</v>
      </c>
      <c r="B437" s="820">
        <v>31</v>
      </c>
      <c r="C437" s="694">
        <v>34</v>
      </c>
      <c r="D437" s="45">
        <f t="shared" si="15"/>
        <v>9.6774193548387094E-2</v>
      </c>
      <c r="E437" s="46" t="s">
        <v>266</v>
      </c>
      <c r="F437" s="46" t="s">
        <v>923</v>
      </c>
      <c r="G437" s="666" t="s">
        <v>13</v>
      </c>
      <c r="L437" s="779">
        <v>28.5</v>
      </c>
      <c r="M437" s="782">
        <v>31</v>
      </c>
    </row>
    <row r="438" spans="1:13" s="674" customFormat="1" ht="28.5" x14ac:dyDescent="0.25">
      <c r="A438" s="43" t="s">
        <v>1480</v>
      </c>
      <c r="B438" s="820">
        <v>23.5</v>
      </c>
      <c r="C438" s="694">
        <v>25</v>
      </c>
      <c r="D438" s="45">
        <f t="shared" si="15"/>
        <v>6.3829787234042548E-2</v>
      </c>
      <c r="E438" s="46" t="s">
        <v>266</v>
      </c>
      <c r="F438" s="46" t="s">
        <v>923</v>
      </c>
      <c r="G438" s="666" t="s">
        <v>13</v>
      </c>
      <c r="L438" s="779">
        <v>21.5</v>
      </c>
      <c r="M438" s="782">
        <v>23.5</v>
      </c>
    </row>
    <row r="439" spans="1:13" s="674" customFormat="1" ht="28.5" x14ac:dyDescent="0.25">
      <c r="A439" s="43" t="s">
        <v>1481</v>
      </c>
      <c r="B439" s="820">
        <v>31</v>
      </c>
      <c r="C439" s="694">
        <v>33.5</v>
      </c>
      <c r="D439" s="45">
        <f t="shared" si="15"/>
        <v>8.0645161290322578E-2</v>
      </c>
      <c r="E439" s="46" t="s">
        <v>266</v>
      </c>
      <c r="F439" s="46" t="s">
        <v>923</v>
      </c>
      <c r="G439" s="666" t="s">
        <v>13</v>
      </c>
      <c r="L439" s="779">
        <v>28.5</v>
      </c>
      <c r="M439" s="782">
        <v>31</v>
      </c>
    </row>
    <row r="440" spans="1:13" s="674" customFormat="1" ht="28.5" x14ac:dyDescent="0.25">
      <c r="A440" s="43" t="s">
        <v>1482</v>
      </c>
      <c r="B440" s="820">
        <v>35</v>
      </c>
      <c r="C440" s="694">
        <v>37.5</v>
      </c>
      <c r="D440" s="45">
        <f t="shared" si="15"/>
        <v>7.1428571428571425E-2</v>
      </c>
      <c r="E440" s="46" t="s">
        <v>266</v>
      </c>
      <c r="F440" s="46" t="s">
        <v>923</v>
      </c>
      <c r="G440" s="666" t="s">
        <v>13</v>
      </c>
      <c r="L440" s="779">
        <v>32.5</v>
      </c>
      <c r="M440" s="782">
        <v>35</v>
      </c>
    </row>
    <row r="441" spans="1:13" s="674" customFormat="1" ht="28.5" x14ac:dyDescent="0.25">
      <c r="A441" s="43" t="s">
        <v>1483</v>
      </c>
      <c r="B441" s="820">
        <v>46.5</v>
      </c>
      <c r="C441" s="694">
        <v>51</v>
      </c>
      <c r="D441" s="45">
        <f t="shared" si="15"/>
        <v>9.6774193548387094E-2</v>
      </c>
      <c r="E441" s="46" t="s">
        <v>266</v>
      </c>
      <c r="F441" s="46" t="s">
        <v>923</v>
      </c>
      <c r="G441" s="666" t="s">
        <v>13</v>
      </c>
      <c r="L441" s="779">
        <v>43</v>
      </c>
      <c r="M441" s="782">
        <v>46.5</v>
      </c>
    </row>
    <row r="442" spans="1:13" s="674" customFormat="1" ht="42.75" x14ac:dyDescent="0.25">
      <c r="A442" s="43" t="s">
        <v>1484</v>
      </c>
      <c r="B442" s="820">
        <v>7</v>
      </c>
      <c r="C442" s="694">
        <v>8</v>
      </c>
      <c r="D442" s="45">
        <f t="shared" si="15"/>
        <v>0.14285714285714285</v>
      </c>
      <c r="E442" s="46" t="s">
        <v>266</v>
      </c>
      <c r="F442" s="46" t="s">
        <v>923</v>
      </c>
      <c r="G442" s="666" t="s">
        <v>13</v>
      </c>
      <c r="L442" s="779">
        <v>6</v>
      </c>
      <c r="M442" s="782">
        <v>7</v>
      </c>
    </row>
    <row r="443" spans="1:13" s="674" customFormat="1" ht="42.75" x14ac:dyDescent="0.25">
      <c r="A443" s="43" t="s">
        <v>1485</v>
      </c>
      <c r="B443" s="820">
        <v>9</v>
      </c>
      <c r="C443" s="694">
        <v>10</v>
      </c>
      <c r="D443" s="45">
        <f t="shared" si="15"/>
        <v>0.1111111111111111</v>
      </c>
      <c r="E443" s="46" t="s">
        <v>266</v>
      </c>
      <c r="F443" s="46" t="s">
        <v>923</v>
      </c>
      <c r="G443" s="666" t="s">
        <v>13</v>
      </c>
      <c r="L443" s="779">
        <v>8</v>
      </c>
      <c r="M443" s="782">
        <v>9</v>
      </c>
    </row>
    <row r="444" spans="1:13" s="674" customFormat="1" ht="42.75" x14ac:dyDescent="0.25">
      <c r="A444" s="43" t="s">
        <v>1486</v>
      </c>
      <c r="B444" s="820">
        <v>10</v>
      </c>
      <c r="C444" s="694">
        <v>11</v>
      </c>
      <c r="D444" s="45">
        <f t="shared" si="15"/>
        <v>0.1</v>
      </c>
      <c r="E444" s="46" t="s">
        <v>266</v>
      </c>
      <c r="F444" s="46" t="s">
        <v>923</v>
      </c>
      <c r="G444" s="666" t="s">
        <v>13</v>
      </c>
      <c r="L444" s="779">
        <v>9</v>
      </c>
      <c r="M444" s="782">
        <v>10</v>
      </c>
    </row>
    <row r="445" spans="1:13" s="674" customFormat="1" ht="42.75" x14ac:dyDescent="0.25">
      <c r="A445" s="43" t="s">
        <v>1487</v>
      </c>
      <c r="B445" s="820">
        <v>13</v>
      </c>
      <c r="C445" s="694">
        <v>14.5</v>
      </c>
      <c r="D445" s="45">
        <f t="shared" si="15"/>
        <v>0.11538461538461539</v>
      </c>
      <c r="E445" s="46" t="s">
        <v>266</v>
      </c>
      <c r="F445" s="46" t="s">
        <v>923</v>
      </c>
      <c r="G445" s="666" t="s">
        <v>13</v>
      </c>
      <c r="L445" s="779">
        <v>11.8</v>
      </c>
      <c r="M445" s="782">
        <v>13</v>
      </c>
    </row>
    <row r="446" spans="1:13" s="674" customFormat="1" ht="42.75" x14ac:dyDescent="0.25">
      <c r="A446" s="43" t="s">
        <v>1488</v>
      </c>
      <c r="B446" s="820">
        <v>8</v>
      </c>
      <c r="C446" s="694">
        <v>9</v>
      </c>
      <c r="D446" s="45">
        <f t="shared" si="15"/>
        <v>0.125</v>
      </c>
      <c r="E446" s="46" t="s">
        <v>266</v>
      </c>
      <c r="F446" s="46" t="s">
        <v>923</v>
      </c>
      <c r="G446" s="666" t="s">
        <v>13</v>
      </c>
      <c r="L446" s="779">
        <v>7</v>
      </c>
      <c r="M446" s="782">
        <v>8</v>
      </c>
    </row>
    <row r="447" spans="1:13" s="674" customFormat="1" ht="42.75" x14ac:dyDescent="0.25">
      <c r="A447" s="43" t="s">
        <v>1489</v>
      </c>
      <c r="B447" s="820">
        <v>10</v>
      </c>
      <c r="C447" s="694">
        <v>11</v>
      </c>
      <c r="D447" s="45">
        <f t="shared" si="15"/>
        <v>0.1</v>
      </c>
      <c r="E447" s="46" t="s">
        <v>266</v>
      </c>
      <c r="F447" s="46" t="s">
        <v>923</v>
      </c>
      <c r="G447" s="666" t="s">
        <v>13</v>
      </c>
      <c r="L447" s="779">
        <v>9.1999999999999993</v>
      </c>
      <c r="M447" s="782">
        <v>10</v>
      </c>
    </row>
    <row r="448" spans="1:13" s="674" customFormat="1" ht="42.75" x14ac:dyDescent="0.25">
      <c r="A448" s="43" t="s">
        <v>1490</v>
      </c>
      <c r="B448" s="820">
        <v>11.5</v>
      </c>
      <c r="C448" s="694">
        <v>12.5</v>
      </c>
      <c r="D448" s="45">
        <f t="shared" si="15"/>
        <v>8.6956521739130432E-2</v>
      </c>
      <c r="E448" s="46" t="s">
        <v>266</v>
      </c>
      <c r="F448" s="46" t="s">
        <v>923</v>
      </c>
      <c r="G448" s="666" t="s">
        <v>13</v>
      </c>
      <c r="L448" s="779">
        <v>10.5</v>
      </c>
      <c r="M448" s="782">
        <v>11.5</v>
      </c>
    </row>
    <row r="449" spans="1:13" s="674" customFormat="1" ht="42.75" x14ac:dyDescent="0.25">
      <c r="A449" s="43" t="s">
        <v>1491</v>
      </c>
      <c r="B449" s="820">
        <v>15</v>
      </c>
      <c r="C449" s="694">
        <v>16.5</v>
      </c>
      <c r="D449" s="45">
        <f t="shared" si="15"/>
        <v>0.1</v>
      </c>
      <c r="E449" s="46" t="s">
        <v>266</v>
      </c>
      <c r="F449" s="46" t="s">
        <v>923</v>
      </c>
      <c r="G449" s="666" t="s">
        <v>13</v>
      </c>
      <c r="L449" s="779">
        <v>13.8</v>
      </c>
      <c r="M449" s="782">
        <v>15</v>
      </c>
    </row>
    <row r="450" spans="1:13" s="674" customFormat="1" ht="28.5" x14ac:dyDescent="0.25">
      <c r="A450" s="43" t="s">
        <v>1492</v>
      </c>
      <c r="B450" s="820">
        <v>12</v>
      </c>
      <c r="C450" s="694">
        <v>13</v>
      </c>
      <c r="D450" s="45">
        <f t="shared" si="15"/>
        <v>8.3333333333333329E-2</v>
      </c>
      <c r="E450" s="46" t="s">
        <v>266</v>
      </c>
      <c r="F450" s="46" t="s">
        <v>923</v>
      </c>
      <c r="G450" s="666" t="s">
        <v>13</v>
      </c>
      <c r="L450" s="779">
        <v>11</v>
      </c>
      <c r="M450" s="782">
        <v>12</v>
      </c>
    </row>
    <row r="451" spans="1:13" s="674" customFormat="1" ht="28.5" x14ac:dyDescent="0.25">
      <c r="A451" s="43" t="s">
        <v>1493</v>
      </c>
      <c r="B451" s="820">
        <v>16</v>
      </c>
      <c r="C451" s="694">
        <v>17</v>
      </c>
      <c r="D451" s="45">
        <f t="shared" si="15"/>
        <v>6.25E-2</v>
      </c>
      <c r="E451" s="46" t="s">
        <v>266</v>
      </c>
      <c r="F451" s="46" t="s">
        <v>923</v>
      </c>
      <c r="G451" s="666" t="s">
        <v>13</v>
      </c>
      <c r="L451" s="779">
        <v>14.5</v>
      </c>
      <c r="M451" s="782">
        <v>16</v>
      </c>
    </row>
    <row r="452" spans="1:13" s="674" customFormat="1" ht="28.5" x14ac:dyDescent="0.25">
      <c r="A452" s="43" t="s">
        <v>1494</v>
      </c>
      <c r="B452" s="820">
        <v>18.5</v>
      </c>
      <c r="C452" s="694">
        <v>19.5</v>
      </c>
      <c r="D452" s="45">
        <f t="shared" si="15"/>
        <v>5.4054054054054057E-2</v>
      </c>
      <c r="E452" s="46" t="s">
        <v>266</v>
      </c>
      <c r="F452" s="46" t="s">
        <v>923</v>
      </c>
      <c r="G452" s="666" t="s">
        <v>13</v>
      </c>
      <c r="L452" s="779">
        <v>17</v>
      </c>
      <c r="M452" s="782">
        <v>18.5</v>
      </c>
    </row>
    <row r="453" spans="1:13" s="674" customFormat="1" ht="28.5" x14ac:dyDescent="0.25">
      <c r="A453" s="43" t="s">
        <v>1495</v>
      </c>
      <c r="B453" s="820">
        <v>24</v>
      </c>
      <c r="C453" s="694">
        <v>25.5</v>
      </c>
      <c r="D453" s="45">
        <f t="shared" si="15"/>
        <v>6.25E-2</v>
      </c>
      <c r="E453" s="46" t="s">
        <v>266</v>
      </c>
      <c r="F453" s="46" t="s">
        <v>923</v>
      </c>
      <c r="G453" s="666" t="s">
        <v>13</v>
      </c>
      <c r="L453" s="779">
        <v>21.8</v>
      </c>
      <c r="M453" s="782">
        <v>24</v>
      </c>
    </row>
    <row r="454" spans="1:13" s="674" customFormat="1" ht="28.5" x14ac:dyDescent="0.25">
      <c r="A454" s="43" t="s">
        <v>1496</v>
      </c>
      <c r="B454" s="820">
        <v>55</v>
      </c>
      <c r="C454" s="694">
        <v>60</v>
      </c>
      <c r="D454" s="45">
        <f t="shared" si="15"/>
        <v>9.0909090909090912E-2</v>
      </c>
      <c r="E454" s="46" t="s">
        <v>251</v>
      </c>
      <c r="F454" s="46" t="s">
        <v>1435</v>
      </c>
      <c r="G454" s="666" t="s">
        <v>13</v>
      </c>
      <c r="H454" s="674" t="s">
        <v>1436</v>
      </c>
      <c r="L454" s="779">
        <v>50</v>
      </c>
      <c r="M454" s="782">
        <v>55</v>
      </c>
    </row>
    <row r="455" spans="1:13" s="674" customFormat="1" ht="28.5" x14ac:dyDescent="0.25">
      <c r="A455" s="43" t="s">
        <v>1497</v>
      </c>
      <c r="B455" s="820">
        <v>52</v>
      </c>
      <c r="C455" s="694" t="s">
        <v>427</v>
      </c>
      <c r="D455" s="45"/>
      <c r="E455" s="46" t="s">
        <v>251</v>
      </c>
      <c r="F455" s="46" t="s">
        <v>1435</v>
      </c>
      <c r="G455" s="666" t="s">
        <v>13</v>
      </c>
      <c r="L455" s="779">
        <v>47.25</v>
      </c>
      <c r="M455" s="782">
        <v>52</v>
      </c>
    </row>
    <row r="456" spans="1:13" s="674" customFormat="1" ht="28.5" x14ac:dyDescent="0.25">
      <c r="A456" s="43" t="s">
        <v>1498</v>
      </c>
      <c r="B456" s="820">
        <v>18</v>
      </c>
      <c r="C456" s="694">
        <v>20</v>
      </c>
      <c r="D456" s="45">
        <f t="shared" ref="D456:D470" si="16">(C456-B456)/B456</f>
        <v>0.1111111111111111</v>
      </c>
      <c r="E456" s="46" t="s">
        <v>251</v>
      </c>
      <c r="F456" s="46" t="s">
        <v>1435</v>
      </c>
      <c r="G456" s="666" t="s">
        <v>13</v>
      </c>
      <c r="L456" s="779">
        <v>16.5</v>
      </c>
      <c r="M456" s="782">
        <v>18</v>
      </c>
    </row>
    <row r="457" spans="1:13" s="674" customFormat="1" ht="28.5" x14ac:dyDescent="0.25">
      <c r="A457" s="43" t="s">
        <v>1499</v>
      </c>
      <c r="B457" s="693">
        <v>20</v>
      </c>
      <c r="C457" s="694">
        <v>20</v>
      </c>
      <c r="D457" s="45">
        <f t="shared" si="16"/>
        <v>0</v>
      </c>
      <c r="E457" s="46" t="s">
        <v>251</v>
      </c>
      <c r="F457" s="46" t="s">
        <v>1435</v>
      </c>
      <c r="G457" s="666" t="s">
        <v>13</v>
      </c>
      <c r="L457" s="779">
        <v>21.2</v>
      </c>
      <c r="M457" s="782">
        <v>20</v>
      </c>
    </row>
    <row r="458" spans="1:13" s="674" customFormat="1" ht="28.5" x14ac:dyDescent="0.25">
      <c r="A458" s="43" t="s">
        <v>1500</v>
      </c>
      <c r="B458" s="693">
        <v>20</v>
      </c>
      <c r="C458" s="694">
        <v>20</v>
      </c>
      <c r="D458" s="45">
        <f t="shared" si="16"/>
        <v>0</v>
      </c>
      <c r="E458" s="46" t="s">
        <v>251</v>
      </c>
      <c r="F458" s="46" t="s">
        <v>1435</v>
      </c>
      <c r="G458" s="666" t="s">
        <v>13</v>
      </c>
      <c r="L458" s="779">
        <v>25.6</v>
      </c>
      <c r="M458" s="782">
        <v>20</v>
      </c>
    </row>
    <row r="459" spans="1:13" s="674" customFormat="1" ht="28.5" x14ac:dyDescent="0.25">
      <c r="A459" s="43" t="s">
        <v>1501</v>
      </c>
      <c r="B459" s="693">
        <v>20</v>
      </c>
      <c r="C459" s="694">
        <v>20</v>
      </c>
      <c r="D459" s="45">
        <f t="shared" si="16"/>
        <v>0</v>
      </c>
      <c r="E459" s="46" t="s">
        <v>251</v>
      </c>
      <c r="F459" s="46" t="s">
        <v>1435</v>
      </c>
      <c r="G459" s="666" t="s">
        <v>13</v>
      </c>
      <c r="L459" s="779">
        <v>33</v>
      </c>
      <c r="M459" s="782">
        <v>20</v>
      </c>
    </row>
    <row r="460" spans="1:13" s="674" customFormat="1" ht="28.5" x14ac:dyDescent="0.25">
      <c r="A460" s="43" t="s">
        <v>1502</v>
      </c>
      <c r="B460" s="693">
        <v>16.5</v>
      </c>
      <c r="C460" s="694">
        <v>20</v>
      </c>
      <c r="D460" s="45">
        <f t="shared" si="16"/>
        <v>0.21212121212121213</v>
      </c>
      <c r="E460" s="46" t="s">
        <v>251</v>
      </c>
      <c r="F460" s="46" t="s">
        <v>1435</v>
      </c>
      <c r="G460" s="666" t="s">
        <v>13</v>
      </c>
      <c r="L460" s="779">
        <v>15.1</v>
      </c>
      <c r="M460" s="782">
        <v>16.5</v>
      </c>
    </row>
    <row r="461" spans="1:13" s="674" customFormat="1" ht="28.5" x14ac:dyDescent="0.25">
      <c r="A461" s="43" t="s">
        <v>1503</v>
      </c>
      <c r="B461" s="693">
        <v>20</v>
      </c>
      <c r="C461" s="694">
        <v>20</v>
      </c>
      <c r="D461" s="45">
        <f t="shared" si="16"/>
        <v>0</v>
      </c>
      <c r="E461" s="46" t="s">
        <v>251</v>
      </c>
      <c r="F461" s="46" t="s">
        <v>1435</v>
      </c>
      <c r="G461" s="666" t="s">
        <v>13</v>
      </c>
      <c r="L461" s="779">
        <v>20</v>
      </c>
      <c r="M461" s="782">
        <v>20</v>
      </c>
    </row>
    <row r="462" spans="1:13" s="674" customFormat="1" ht="28.5" x14ac:dyDescent="0.25">
      <c r="A462" s="43" t="s">
        <v>1504</v>
      </c>
      <c r="B462" s="693">
        <v>20</v>
      </c>
      <c r="C462" s="694">
        <v>20</v>
      </c>
      <c r="D462" s="45">
        <f t="shared" si="16"/>
        <v>0</v>
      </c>
      <c r="E462" s="46" t="s">
        <v>251</v>
      </c>
      <c r="F462" s="46" t="s">
        <v>1435</v>
      </c>
      <c r="G462" s="666" t="s">
        <v>13</v>
      </c>
      <c r="L462" s="779">
        <v>23.2</v>
      </c>
      <c r="M462" s="782">
        <v>20</v>
      </c>
    </row>
    <row r="463" spans="1:13" s="674" customFormat="1" ht="28.5" x14ac:dyDescent="0.25">
      <c r="A463" s="43" t="s">
        <v>1505</v>
      </c>
      <c r="B463" s="693">
        <v>16</v>
      </c>
      <c r="C463" s="694">
        <v>20</v>
      </c>
      <c r="D463" s="45">
        <f t="shared" si="16"/>
        <v>0.25</v>
      </c>
      <c r="E463" s="46" t="s">
        <v>251</v>
      </c>
      <c r="F463" s="46" t="s">
        <v>1435</v>
      </c>
      <c r="G463" s="666" t="s">
        <v>13</v>
      </c>
      <c r="L463" s="779">
        <v>16</v>
      </c>
      <c r="M463" s="782">
        <v>16</v>
      </c>
    </row>
    <row r="464" spans="1:13" s="674" customFormat="1" ht="28.5" x14ac:dyDescent="0.25">
      <c r="A464" s="43" t="s">
        <v>1506</v>
      </c>
      <c r="B464" s="693">
        <v>60</v>
      </c>
      <c r="C464" s="694">
        <v>60</v>
      </c>
      <c r="D464" s="45">
        <f t="shared" si="16"/>
        <v>0</v>
      </c>
      <c r="E464" s="46" t="s">
        <v>251</v>
      </c>
      <c r="F464" s="46" t="s">
        <v>1435</v>
      </c>
      <c r="G464" s="666" t="s">
        <v>13</v>
      </c>
      <c r="L464" s="779">
        <v>55</v>
      </c>
      <c r="M464" s="782">
        <v>60</v>
      </c>
    </row>
    <row r="465" spans="1:13" s="674" customFormat="1" ht="28.5" x14ac:dyDescent="0.25">
      <c r="A465" s="43" t="s">
        <v>1507</v>
      </c>
      <c r="B465" s="693">
        <v>60</v>
      </c>
      <c r="C465" s="694">
        <v>60</v>
      </c>
      <c r="D465" s="45">
        <f t="shared" si="16"/>
        <v>0</v>
      </c>
      <c r="E465" s="46" t="s">
        <v>251</v>
      </c>
      <c r="F465" s="46" t="s">
        <v>1435</v>
      </c>
      <c r="G465" s="666" t="s">
        <v>13</v>
      </c>
      <c r="L465" s="779">
        <v>66</v>
      </c>
      <c r="M465" s="782">
        <v>60</v>
      </c>
    </row>
    <row r="466" spans="1:13" s="674" customFormat="1" ht="28.5" x14ac:dyDescent="0.25">
      <c r="A466" s="43" t="s">
        <v>1508</v>
      </c>
      <c r="B466" s="693">
        <v>68.5</v>
      </c>
      <c r="C466" s="694">
        <v>80</v>
      </c>
      <c r="D466" s="45">
        <f t="shared" si="16"/>
        <v>0.16788321167883211</v>
      </c>
      <c r="E466" s="46" t="s">
        <v>251</v>
      </c>
      <c r="F466" s="46" t="s">
        <v>238</v>
      </c>
      <c r="G466" s="666" t="s">
        <v>13</v>
      </c>
      <c r="H466" s="674" t="s">
        <v>1436</v>
      </c>
      <c r="L466" s="779">
        <v>62.5</v>
      </c>
      <c r="M466" s="782">
        <v>68.5</v>
      </c>
    </row>
    <row r="467" spans="1:13" s="674" customFormat="1" ht="42.75" x14ac:dyDescent="0.25">
      <c r="A467" s="43" t="s">
        <v>1509</v>
      </c>
      <c r="B467" s="693" t="s">
        <v>906</v>
      </c>
      <c r="C467" s="693" t="s">
        <v>906</v>
      </c>
      <c r="D467" s="45"/>
      <c r="E467" s="46" t="s">
        <v>251</v>
      </c>
      <c r="F467" s="46" t="s">
        <v>238</v>
      </c>
      <c r="G467" s="666" t="s">
        <v>13</v>
      </c>
      <c r="H467" s="674" t="s">
        <v>1510</v>
      </c>
      <c r="L467" s="777" t="s">
        <v>906</v>
      </c>
      <c r="M467" s="777" t="s">
        <v>906</v>
      </c>
    </row>
    <row r="468" spans="1:13" s="674" customFormat="1" x14ac:dyDescent="0.25">
      <c r="A468" s="43" t="s">
        <v>1511</v>
      </c>
      <c r="B468" s="693">
        <v>870</v>
      </c>
      <c r="C468" s="694">
        <v>900</v>
      </c>
      <c r="D468" s="45">
        <f t="shared" si="16"/>
        <v>3.4482758620689655E-2</v>
      </c>
      <c r="E468" s="46" t="s">
        <v>266</v>
      </c>
      <c r="F468" s="46" t="s">
        <v>238</v>
      </c>
      <c r="G468" s="666" t="s">
        <v>13</v>
      </c>
      <c r="L468" s="779">
        <v>850</v>
      </c>
      <c r="M468" s="782">
        <v>870</v>
      </c>
    </row>
    <row r="469" spans="1:13" s="674" customFormat="1" x14ac:dyDescent="0.25">
      <c r="A469" s="43" t="s">
        <v>1512</v>
      </c>
      <c r="B469" s="693">
        <v>670</v>
      </c>
      <c r="C469" s="694">
        <v>670</v>
      </c>
      <c r="D469" s="45">
        <f t="shared" si="16"/>
        <v>0</v>
      </c>
      <c r="E469" s="46" t="s">
        <v>266</v>
      </c>
      <c r="F469" s="46" t="s">
        <v>238</v>
      </c>
      <c r="G469" s="666" t="s">
        <v>13</v>
      </c>
      <c r="L469" s="779">
        <v>650</v>
      </c>
      <c r="M469" s="782">
        <v>670</v>
      </c>
    </row>
    <row r="470" spans="1:13" s="674" customFormat="1" ht="15" thickBot="1" x14ac:dyDescent="0.3">
      <c r="A470" s="793" t="s">
        <v>1513</v>
      </c>
      <c r="B470" s="794">
        <v>280</v>
      </c>
      <c r="C470" s="795">
        <v>280</v>
      </c>
      <c r="D470" s="720">
        <f t="shared" si="16"/>
        <v>0</v>
      </c>
      <c r="E470" s="721" t="s">
        <v>266</v>
      </c>
      <c r="F470" s="721" t="s">
        <v>238</v>
      </c>
      <c r="G470" s="818" t="s">
        <v>13</v>
      </c>
      <c r="L470" s="796">
        <v>280</v>
      </c>
      <c r="M470" s="797">
        <v>280</v>
      </c>
    </row>
    <row r="471" spans="1:13" s="10" customFormat="1" x14ac:dyDescent="0.25">
      <c r="A471" s="821"/>
      <c r="B471" s="822"/>
      <c r="C471" s="823"/>
      <c r="D471" s="824"/>
      <c r="E471" s="825"/>
      <c r="F471" s="825"/>
      <c r="G471" s="825"/>
      <c r="H471" s="674"/>
      <c r="L471" s="826"/>
      <c r="M471" s="827"/>
    </row>
    <row r="472" spans="1:13" x14ac:dyDescent="0.25">
      <c r="A472" s="803"/>
      <c r="B472" s="804"/>
      <c r="C472" s="805"/>
      <c r="D472" s="806"/>
      <c r="E472" s="807"/>
      <c r="F472" s="807"/>
      <c r="G472" s="808"/>
      <c r="L472" s="809"/>
      <c r="M472" s="810"/>
    </row>
    <row r="473" spans="1:13" x14ac:dyDescent="0.25">
      <c r="A473" s="16"/>
    </row>
    <row r="474" spans="1:13" x14ac:dyDescent="0.25">
      <c r="A474" s="16"/>
      <c r="C474" s="669" t="s">
        <v>1514</v>
      </c>
      <c r="M474" s="675" t="s">
        <v>1514</v>
      </c>
    </row>
    <row r="475" spans="1:13" x14ac:dyDescent="0.25">
      <c r="A475" s="16"/>
    </row>
    <row r="476" spans="1:13" x14ac:dyDescent="0.25">
      <c r="A476" s="16"/>
    </row>
    <row r="477" spans="1:13" x14ac:dyDescent="0.25">
      <c r="A477" s="16"/>
    </row>
    <row r="478" spans="1:13" x14ac:dyDescent="0.25">
      <c r="A478" s="16"/>
    </row>
    <row r="479" spans="1:13" x14ac:dyDescent="0.25">
      <c r="A479" s="16"/>
    </row>
  </sheetData>
  <pageMargins left="0.70866141732283472" right="0.47916666666666669" top="0.74803149606299213" bottom="0.74803149606299213" header="0.31496062992125984" footer="0.31496062992125984"/>
  <pageSetup scale="60" orientation="portrait" r:id="rId1"/>
  <rowBreaks count="10" manualBreakCount="10">
    <brk id="66" max="6" man="1"/>
    <brk id="112" max="6" man="1"/>
    <brk id="152" max="6" man="1"/>
    <brk id="190" max="6" man="1"/>
    <brk id="242" max="6" man="1"/>
    <brk id="289" max="6" man="1"/>
    <brk id="319" max="6" man="1"/>
    <brk id="366" max="6" man="1"/>
    <brk id="399" max="6" man="1"/>
    <brk id="433" max="6" man="1"/>
  </rowBreaks>
  <colBreaks count="1" manualBreakCount="1">
    <brk id="7" max="510"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Children's 2425</vt:lpstr>
      <vt:lpstr>TCCS 2425 for Report </vt:lpstr>
      <vt:lpstr>Place 2425</vt:lpstr>
      <vt:lpstr>Sports &amp; Leisure 2425</vt:lpstr>
      <vt:lpstr>'Children''s 2425'!Print_Area</vt:lpstr>
      <vt:lpstr>'Place 2425'!Print_Area</vt:lpstr>
      <vt:lpstr>'Sports &amp; Leisure 2425'!Print_Area</vt:lpstr>
      <vt:lpstr>'TCCS 2425 for Report '!Print_Area</vt:lpstr>
    </vt:vector>
  </TitlesOfParts>
  <Manager/>
  <Company>Falkirk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 Smith</dc:creator>
  <cp:keywords/>
  <dc:description/>
  <cp:lastModifiedBy>Carole Stevenson</cp:lastModifiedBy>
  <cp:revision/>
  <cp:lastPrinted>2024-02-15T14:37:13Z</cp:lastPrinted>
  <dcterms:created xsi:type="dcterms:W3CDTF">2018-06-28T14:02:27Z</dcterms:created>
  <dcterms:modified xsi:type="dcterms:W3CDTF">2024-04-25T08:32:52Z</dcterms:modified>
  <cp:category/>
  <cp:contentStatus/>
</cp:coreProperties>
</file>